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Форма 6" sheetId="1" r:id="rId1"/>
    <sheet name="Форма 7" sheetId="2" r:id="rId2"/>
    <sheet name="Форма 8" sheetId="3" r:id="rId3"/>
  </sheets>
  <definedNames>
    <definedName name="_xlnm.Print_Titles" localSheetId="0">'Форма 6'!$9:$12</definedName>
    <definedName name="_xlnm.Print_Titles" localSheetId="1">'Форма 7'!$6:$7</definedName>
    <definedName name="_xlnm.Print_Titles" localSheetId="2">'Форма 8'!$6:$7</definedName>
  </definedNames>
  <calcPr calcId="152511"/>
</workbook>
</file>

<file path=xl/calcChain.xml><?xml version="1.0" encoding="utf-8"?>
<calcChain xmlns="http://schemas.openxmlformats.org/spreadsheetml/2006/main">
  <c r="K59" i="3" l="1"/>
  <c r="J59" i="3"/>
  <c r="I59" i="3"/>
  <c r="F59" i="3"/>
  <c r="I58" i="3"/>
  <c r="I23" i="3" s="1"/>
  <c r="I21" i="3" s="1"/>
  <c r="H58" i="3"/>
  <c r="G58" i="3"/>
  <c r="J58" i="3" s="1"/>
  <c r="F58" i="3"/>
  <c r="E58" i="3"/>
  <c r="E23" i="3" s="1"/>
  <c r="K57" i="3"/>
  <c r="J57" i="3"/>
  <c r="K56" i="3"/>
  <c r="J56" i="3"/>
  <c r="I56" i="3"/>
  <c r="I55" i="3"/>
  <c r="I53" i="3" s="1"/>
  <c r="H55" i="3"/>
  <c r="G55" i="3"/>
  <c r="J55" i="3" s="1"/>
  <c r="F55" i="3"/>
  <c r="E55" i="3"/>
  <c r="E53" i="3" s="1"/>
  <c r="J54" i="3"/>
  <c r="I54" i="3"/>
  <c r="H54" i="3"/>
  <c r="K54" i="3" s="1"/>
  <c r="G54" i="3"/>
  <c r="F54" i="3"/>
  <c r="E54" i="3"/>
  <c r="D54" i="3"/>
  <c r="H53" i="3"/>
  <c r="K53" i="3" s="1"/>
  <c r="F53" i="3"/>
  <c r="D53" i="3"/>
  <c r="K52" i="3"/>
  <c r="J52" i="3"/>
  <c r="I52" i="3"/>
  <c r="K51" i="3"/>
  <c r="J51" i="3"/>
  <c r="I51" i="3"/>
  <c r="I50" i="3" s="1"/>
  <c r="J50" i="3"/>
  <c r="H50" i="3"/>
  <c r="K50" i="3" s="1"/>
  <c r="G50" i="3"/>
  <c r="F50" i="3"/>
  <c r="E50" i="3"/>
  <c r="D50" i="3"/>
  <c r="K49" i="3"/>
  <c r="J49" i="3"/>
  <c r="I49" i="3"/>
  <c r="K48" i="3"/>
  <c r="J48" i="3"/>
  <c r="I48" i="3"/>
  <c r="I47" i="3" s="1"/>
  <c r="J47" i="3"/>
  <c r="H47" i="3"/>
  <c r="K47" i="3" s="1"/>
  <c r="G47" i="3"/>
  <c r="F47" i="3"/>
  <c r="E47" i="3"/>
  <c r="D47" i="3"/>
  <c r="K46" i="3"/>
  <c r="J46" i="3"/>
  <c r="F46" i="3"/>
  <c r="K45" i="3"/>
  <c r="J45" i="3"/>
  <c r="F45" i="3"/>
  <c r="F43" i="3" s="1"/>
  <c r="F41" i="3" s="1"/>
  <c r="F39" i="3" s="1"/>
  <c r="J44" i="3"/>
  <c r="I44" i="3"/>
  <c r="H44" i="3"/>
  <c r="K44" i="3" s="1"/>
  <c r="G44" i="3"/>
  <c r="F44" i="3"/>
  <c r="E44" i="3"/>
  <c r="D44" i="3"/>
  <c r="K43" i="3"/>
  <c r="J43" i="3"/>
  <c r="K42" i="3"/>
  <c r="J42" i="3"/>
  <c r="F42" i="3"/>
  <c r="F40" i="3" s="1"/>
  <c r="J41" i="3"/>
  <c r="I41" i="3"/>
  <c r="H41" i="3"/>
  <c r="K41" i="3" s="1"/>
  <c r="G41" i="3"/>
  <c r="E41" i="3"/>
  <c r="D41" i="3"/>
  <c r="K40" i="3"/>
  <c r="J40" i="3"/>
  <c r="K39" i="3"/>
  <c r="J39" i="3"/>
  <c r="J38" i="3"/>
  <c r="I38" i="3"/>
  <c r="H38" i="3"/>
  <c r="K38" i="3" s="1"/>
  <c r="G38" i="3"/>
  <c r="E38" i="3"/>
  <c r="D38" i="3"/>
  <c r="K37" i="3"/>
  <c r="J37" i="3"/>
  <c r="K36" i="3"/>
  <c r="J36" i="3"/>
  <c r="J35" i="3"/>
  <c r="I35" i="3"/>
  <c r="H35" i="3"/>
  <c r="K35" i="3" s="1"/>
  <c r="G35" i="3"/>
  <c r="E35" i="3"/>
  <c r="D35" i="3"/>
  <c r="J34" i="3"/>
  <c r="I34" i="3"/>
  <c r="H34" i="3"/>
  <c r="K34" i="3" s="1"/>
  <c r="G34" i="3"/>
  <c r="E34" i="3"/>
  <c r="D34" i="3"/>
  <c r="J33" i="3"/>
  <c r="H33" i="3"/>
  <c r="K33" i="3" s="1"/>
  <c r="G33" i="3"/>
  <c r="E33" i="3"/>
  <c r="D33" i="3"/>
  <c r="J32" i="3"/>
  <c r="H32" i="3"/>
  <c r="K32" i="3" s="1"/>
  <c r="G32" i="3"/>
  <c r="E32" i="3"/>
  <c r="D32" i="3"/>
  <c r="K31" i="3"/>
  <c r="J31" i="3"/>
  <c r="I31" i="3"/>
  <c r="K30" i="3"/>
  <c r="J30" i="3"/>
  <c r="I30" i="3"/>
  <c r="J29" i="3"/>
  <c r="I29" i="3"/>
  <c r="H29" i="3"/>
  <c r="K29" i="3" s="1"/>
  <c r="G29" i="3"/>
  <c r="E29" i="3"/>
  <c r="D29" i="3"/>
  <c r="K28" i="3"/>
  <c r="J28" i="3"/>
  <c r="H27" i="3"/>
  <c r="F27" i="3"/>
  <c r="D27" i="3"/>
  <c r="K26" i="3"/>
  <c r="J26" i="3"/>
  <c r="H25" i="3"/>
  <c r="F25" i="3"/>
  <c r="D25" i="3"/>
  <c r="K24" i="3"/>
  <c r="J24" i="3"/>
  <c r="H23" i="3"/>
  <c r="K23" i="3" s="1"/>
  <c r="F23" i="3"/>
  <c r="D23" i="3"/>
  <c r="K22" i="3"/>
  <c r="J22" i="3"/>
  <c r="H21" i="3"/>
  <c r="F21" i="3"/>
  <c r="D21" i="3"/>
  <c r="J20" i="3"/>
  <c r="I20" i="3"/>
  <c r="H20" i="3"/>
  <c r="K20" i="3" s="1"/>
  <c r="G20" i="3"/>
  <c r="E20" i="3"/>
  <c r="D20" i="3"/>
  <c r="J19" i="3"/>
  <c r="H19" i="3"/>
  <c r="K19" i="3" s="1"/>
  <c r="G19" i="3"/>
  <c r="E19" i="3"/>
  <c r="D19" i="3"/>
  <c r="K18" i="3"/>
  <c r="J18" i="3"/>
  <c r="J17" i="3"/>
  <c r="H17" i="3"/>
  <c r="K17" i="3" s="1"/>
  <c r="G17" i="3"/>
  <c r="E17" i="3"/>
  <c r="D17" i="3"/>
  <c r="J16" i="3"/>
  <c r="I16" i="3"/>
  <c r="H16" i="3"/>
  <c r="K16" i="3" s="1"/>
  <c r="G16" i="3"/>
  <c r="E16" i="3"/>
  <c r="D16" i="3"/>
  <c r="J15" i="3"/>
  <c r="H15" i="3"/>
  <c r="K15" i="3" s="1"/>
  <c r="G15" i="3"/>
  <c r="E15" i="3"/>
  <c r="D15" i="3"/>
  <c r="K14" i="3"/>
  <c r="J14" i="3"/>
  <c r="J13" i="3"/>
  <c r="H13" i="3"/>
  <c r="K13" i="3" s="1"/>
  <c r="G13" i="3"/>
  <c r="E13" i="3"/>
  <c r="D13" i="3"/>
  <c r="K12" i="3"/>
  <c r="J12" i="3"/>
  <c r="J11" i="3"/>
  <c r="I11" i="3"/>
  <c r="H11" i="3"/>
  <c r="K11" i="3" s="1"/>
  <c r="G11" i="3"/>
  <c r="E11" i="3"/>
  <c r="D11" i="3"/>
  <c r="H10" i="3"/>
  <c r="D10" i="3"/>
  <c r="J9" i="3"/>
  <c r="I9" i="3"/>
  <c r="H9" i="3"/>
  <c r="K9" i="3" s="1"/>
  <c r="G9" i="3"/>
  <c r="F9" i="3"/>
  <c r="E9" i="3"/>
  <c r="D9" i="3"/>
  <c r="H8" i="3"/>
  <c r="D8" i="3"/>
  <c r="F37" i="3" l="1"/>
  <c r="F34" i="3" s="1"/>
  <c r="F38" i="3"/>
  <c r="F36" i="3" s="1"/>
  <c r="E21" i="3"/>
  <c r="K21" i="3" s="1"/>
  <c r="K55" i="3"/>
  <c r="K58" i="3"/>
  <c r="G23" i="3"/>
  <c r="E27" i="3"/>
  <c r="E25" i="3" s="1"/>
  <c r="K25" i="3" s="1"/>
  <c r="G27" i="3"/>
  <c r="I27" i="3"/>
  <c r="I25" i="3" s="1"/>
  <c r="I33" i="3"/>
  <c r="G53" i="3"/>
  <c r="J53" i="3" s="1"/>
  <c r="E10" i="3" l="1"/>
  <c r="F35" i="3"/>
  <c r="F33" i="3"/>
  <c r="I32" i="3"/>
  <c r="I19" i="3"/>
  <c r="I17" i="3" s="1"/>
  <c r="I15" i="3"/>
  <c r="G25" i="3"/>
  <c r="J25" i="3" s="1"/>
  <c r="J27" i="3"/>
  <c r="G21" i="3"/>
  <c r="J21" i="3" s="1"/>
  <c r="G10" i="3"/>
  <c r="J23" i="3"/>
  <c r="K27" i="3"/>
  <c r="G8" i="3" l="1"/>
  <c r="J10" i="3"/>
  <c r="I13" i="3"/>
  <c r="I10" i="3"/>
  <c r="I8" i="3" s="1"/>
  <c r="F32" i="3"/>
  <c r="F30" i="3" s="1"/>
  <c r="F31" i="3"/>
  <c r="F19" i="3"/>
  <c r="F15" i="3"/>
  <c r="E8" i="3"/>
  <c r="K8" i="3" s="1"/>
  <c r="K10" i="3"/>
  <c r="F10" i="3" l="1"/>
  <c r="F16" i="3"/>
  <c r="F11" i="3" s="1"/>
  <c r="F20" i="3"/>
  <c r="F17" i="3"/>
  <c r="F29" i="3"/>
  <c r="J8" i="3"/>
  <c r="F13" i="3" l="1"/>
  <c r="F8" i="3"/>
  <c r="G13" i="1" l="1"/>
  <c r="B7" i="3" l="1"/>
  <c r="C7" i="3" s="1"/>
  <c r="D7" i="3" s="1"/>
  <c r="E7" i="3" s="1"/>
  <c r="F7" i="3" s="1"/>
  <c r="G7" i="3" s="1"/>
  <c r="H7" i="3" s="1"/>
  <c r="I7" i="3" s="1"/>
  <c r="J7" i="3" s="1"/>
  <c r="K7" i="3" s="1"/>
  <c r="B12" i="1" l="1"/>
  <c r="C12" i="1" s="1"/>
  <c r="D12" i="1" s="1"/>
  <c r="E12" i="1" s="1"/>
  <c r="F12" i="1" s="1"/>
  <c r="G12" i="1" s="1"/>
  <c r="H12" i="1" s="1"/>
  <c r="G14" i="1"/>
  <c r="B8" i="2" l="1"/>
  <c r="C8" i="2" s="1"/>
  <c r="D8" i="2" s="1"/>
  <c r="E8" i="2" s="1"/>
  <c r="F8" i="2" s="1"/>
  <c r="G8" i="2" s="1"/>
  <c r="H8" i="2" s="1"/>
  <c r="I8" i="2" s="1"/>
</calcChain>
</file>

<file path=xl/sharedStrings.xml><?xml version="1.0" encoding="utf-8"?>
<sst xmlns="http://schemas.openxmlformats.org/spreadsheetml/2006/main" count="259" uniqueCount="128">
  <si>
    <t>N п/п</t>
  </si>
  <si>
    <t>Наименование целевого показателя</t>
  </si>
  <si>
    <t>Единица измерения</t>
  </si>
  <si>
    <t>Значения целевых показателей государственной программы, подпрограммы, отдельных мероприятий</t>
  </si>
  <si>
    <t>Обоснование отклонений значений целевого показателя на конец отчетного года (при наличии)</t>
  </si>
  <si>
    <t>год, предшествующий отчетному</t>
  </si>
  <si>
    <t>отчетный год</t>
  </si>
  <si>
    <t>план</t>
  </si>
  <si>
    <t>факт</t>
  </si>
  <si>
    <t>в % к плану</t>
  </si>
  <si>
    <t>СВЕДЕНИЯ</t>
  </si>
  <si>
    <t>о достижении значений целевых показателей</t>
  </si>
  <si>
    <t>государственной программы</t>
  </si>
  <si>
    <t>Ответственный исполнитель: министерство природных ресурсов и экологии Магаданской области</t>
  </si>
  <si>
    <t>Форма № 6</t>
  </si>
  <si>
    <t>Наименование основного мероприятия, мероприятия подпрограммы государственной программы</t>
  </si>
  <si>
    <t>Ответственный исполнитель</t>
  </si>
  <si>
    <t>Плановый срок</t>
  </si>
  <si>
    <t>начала реализации</t>
  </si>
  <si>
    <t>окончания реализации</t>
  </si>
  <si>
    <t>Фактический срок</t>
  </si>
  <si>
    <t>Результаты</t>
  </si>
  <si>
    <t>запланированные</t>
  </si>
  <si>
    <t>достигнутые</t>
  </si>
  <si>
    <t>Форма № 7</t>
  </si>
  <si>
    <t xml:space="preserve">о степени выполнения основных мероприятий, мероприятий и контрольных событий государственной программы </t>
  </si>
  <si>
    <t>Наименование государственной программы, подпрограммы, основного мероприятия, мероприятия</t>
  </si>
  <si>
    <t>Ответственный исполнитель, соисполнитель, участник государственной программы</t>
  </si>
  <si>
    <t>Источники финансирования</t>
  </si>
  <si>
    <t>Сводная бюджетная роспись на конец отчетного периода (тыс. руб.)</t>
  </si>
  <si>
    <t>Кредиторская задолженность на начало отчетного периода (тыс. руб.)</t>
  </si>
  <si>
    <t>Кассовые расходы за отчетный период (тыс. руб.)</t>
  </si>
  <si>
    <t>Фактические расходы за отчетный период (тыс. руб.)</t>
  </si>
  <si>
    <t>Кредиторская задолженность на конец отчетного периода (тыс. руб.)</t>
  </si>
  <si>
    <t>Уровень кассового исполнения (%)</t>
  </si>
  <si>
    <t>Уровень фактического исполнения (%)</t>
  </si>
  <si>
    <t>Сводная бюджетная роспись на 1 января отчетного года (тыс. руб.)</t>
  </si>
  <si>
    <t>Форма № 8</t>
  </si>
  <si>
    <t>об использовании бюджетных ассигнований областного бюджета и иных источников на реализацию государственной программы</t>
  </si>
  <si>
    <t>Всего по государственной программе</t>
  </si>
  <si>
    <t>Всего:</t>
  </si>
  <si>
    <t>ФБ</t>
  </si>
  <si>
    <t>ОБ</t>
  </si>
  <si>
    <t>МБ</t>
  </si>
  <si>
    <t>ВБИ</t>
  </si>
  <si>
    <t>в том числе:</t>
  </si>
  <si>
    <t xml:space="preserve"> - органы местного самоуправления Магаданской области (по согласованию)</t>
  </si>
  <si>
    <t xml:space="preserve"> минприроды Магаданской области</t>
  </si>
  <si>
    <t>Всего</t>
  </si>
  <si>
    <t>1.3. Основное мероприятие «Разработка проектно-сметной документации (в том числе выполнение инженерных изысканий) по объектам размещения отходов»</t>
  </si>
  <si>
    <t xml:space="preserve">1.3.2. Мероприятие «Разработка проектно-сметной документации и выполнение инженерных изысканий по объекту: «Реконструкция свалки ТКО в поселке Стекольный» в межмуниципальный полигон ТКО» </t>
  </si>
  <si>
    <t>1.3.3. Мероприятие «Разработка проектно-сметной документации и выполнение инженерных изысканий по объекту «Реконструкция свалки ТКО в поселке Ягодное в межпоселенческий полигон ТКО»</t>
  </si>
  <si>
    <t>1.3.4. Мероприятие «Разработка проектно-сметной документации и выполнение инженерных изысканий по объекту: «Межпоселенческий полигон ТКО в поселке Усть-Омчуг»</t>
  </si>
  <si>
    <t>1.3.5. Мероприятие «Разработка проектно-сметной документации и выполнение инженерных изысканий по объекту: «Межпоселенческий полигон ТКО в городе Сусуман»</t>
  </si>
  <si>
    <t>1.3.6. Мероприятие «Разработка проектно-сметной документации и выполнение инженерных изысканий по объекту: «Межпоселенческий полигон ТКО в поселке Ола»</t>
  </si>
  <si>
    <t>1.3.7. Мероприятие «Разработка проектно-сметной документации и выполнение инженерных изысканий по объекту: «Межпоселенческий полигон ТКО поселке Сеймчан»</t>
  </si>
  <si>
    <t>1.6. Основное мероприятие «Развитие инфраструктуры обращения с отходами»</t>
  </si>
  <si>
    <t>Всего по основному мероприятию</t>
  </si>
  <si>
    <t xml:space="preserve">Приобретено оборудование для термического уничтожения различного типа/вида отходов /утилизации отходов </t>
  </si>
  <si>
    <t>ед.</t>
  </si>
  <si>
    <t>1.1.</t>
  </si>
  <si>
    <t>1.1.1.</t>
  </si>
  <si>
    <t>X</t>
  </si>
  <si>
    <t>1.2.</t>
  </si>
  <si>
    <t>1.2.1.</t>
  </si>
  <si>
    <t xml:space="preserve"> минприроды Магаданской области;  - администрация МО «Хасынский городской округ»</t>
  </si>
  <si>
    <t xml:space="preserve"> минприроды Магаданской области;  - администрация МО «Тенькинский городской округ»</t>
  </si>
  <si>
    <t xml:space="preserve"> минприроды Магаданской области;  - администрация МО «Сусуманский городской округ»</t>
  </si>
  <si>
    <t xml:space="preserve"> минприроды Магаданской области;  - администрация МО «Ольский городской округ»</t>
  </si>
  <si>
    <t xml:space="preserve"> минприроды Магаданской области;  - администрация МО «Среднеканский городской округ»</t>
  </si>
  <si>
    <t>реализация мероприятия продолжается</t>
  </si>
  <si>
    <t>разработка проектно-сметной документации и выполнение инженерных изысканий объекта: Полигон ТКО» для обеспечения сбора и размещения отходов IV и V класса опасности с территории городского округа</t>
  </si>
  <si>
    <t>1.2.3.</t>
  </si>
  <si>
    <t>1.2.4.</t>
  </si>
  <si>
    <t>1.3.</t>
  </si>
  <si>
    <t>1.3.1.</t>
  </si>
  <si>
    <t xml:space="preserve">«Развитие системы обращения с отходами производства и потребления на территории Магаданской области» на 2015-2021 годы» </t>
  </si>
  <si>
    <t>1.</t>
  </si>
  <si>
    <t>Количество объектов, для которых разработана проектно-сметная документация и выполнены инженерные изыскания по объектам</t>
  </si>
  <si>
    <t>Хасынский городской округ</t>
  </si>
  <si>
    <t>Получена проектно-сметная документация, реализация мероприятия будет продолжена в 2019 году (проведение общественных слушаний, получение результатов экспертизы документации</t>
  </si>
  <si>
    <t>2.4.</t>
  </si>
  <si>
    <t>Контрольное событие 2.4. Разработана проектно-сметная документация по строительству  полигона ТКО в п. Усть-Омчуг</t>
  </si>
  <si>
    <t>Тенькинский городской округ</t>
  </si>
  <si>
    <t>01 сентября</t>
  </si>
  <si>
    <t>Сусуманский городской округ</t>
  </si>
  <si>
    <t>Ольский городской округ</t>
  </si>
  <si>
    <t>Среднеканский городской округ</t>
  </si>
  <si>
    <t xml:space="preserve"> минприроды Магаданской области;  - администрация МО «Ягоднинский городской округ»</t>
  </si>
  <si>
    <t>26 ноября</t>
  </si>
  <si>
    <t>Выполнены и оплачены инженерные изыскания по объекту. Реализация мероприятия продолжается</t>
  </si>
  <si>
    <t xml:space="preserve">«Развитие системы обращения с отходами производства и потребления на территории Магаданской области» </t>
  </si>
  <si>
    <t xml:space="preserve"> Государственная программа «Развитие системы обращения с отходами производства и потребления на территории Магаданской области»</t>
  </si>
  <si>
    <t xml:space="preserve"> минстрой Магаданской области</t>
  </si>
  <si>
    <t xml:space="preserve"> миндортранс Магаданской области</t>
  </si>
  <si>
    <t>1.2.4. Мероприятие «Проведение работ по выбору земельных участков для размещения твердых коммунальных отходов в поселке Ола»</t>
  </si>
  <si>
    <t>1.6.2. Мероприятие «Разработка территориальной схемы обращения с отходами, в том числе с твердыми коммунальными отходами»</t>
  </si>
  <si>
    <t>1.6.3. Мероприятие «Выполнение комплекса инженерных изысканий и  разработка проектной и рабочей документации  по объектам современных комплексов по обработке, обезвреживанию, утилизации и размещению отходов на территории городских округов Магаданской области»</t>
  </si>
  <si>
    <t>1.7. Основное мероприятие «Оказание содействия в организации деятельности региональных операторов по обращению с твердыми коммунальными отходами на территории муниципальных образований Магаданской области»</t>
  </si>
  <si>
    <t>1.7.1. Мероприятие «Предоставление субсидий с целью возмещения недополученных доходов, региональному оператору по обращению с твердыми коммунальными отходами»</t>
  </si>
  <si>
    <t>1.1.1. Мероприятие «Проведение работ по выбору земельных участков для размещения твердых коммунальных отходов в поселке Ола»</t>
  </si>
  <si>
    <t xml:space="preserve">определен земельный участок под размещение полигона ТКО
</t>
  </si>
  <si>
    <t>1.2. Основное мероприятие «Проведение работ по выбору земельных участков для строительства объектов размещения твердых коммунальных отходов с учетом экологических особенностей объектов, в соответствии с действующими санитарными и строительными нормами и правилами»</t>
  </si>
  <si>
    <t>не завершено</t>
  </si>
  <si>
    <t>Получена проектно-сметная документация, реализация мероприятия будет продолжена в 2020 году (получение результатов экспертизы документации)</t>
  </si>
  <si>
    <t>Выполнены кадастровые работы в связи с образованием земельного участка под полигон ТКО</t>
  </si>
  <si>
    <t>Контрольное событие 1.1. Получены результаты экспертизы проектно-сметной документации по реконструкции  полигона ТКО в п. Стекольный</t>
  </si>
  <si>
    <t>10 декабря</t>
  </si>
  <si>
    <t>результаты экспертизы не получены</t>
  </si>
  <si>
    <t>1.2.2.</t>
  </si>
  <si>
    <t>Контрольное событие 1.4. Получены результаты экспертизы проектно-сметной документации по строительству полигона ТКО в г. Сусумане</t>
  </si>
  <si>
    <t>Получена проектно-сметная документация, результаты экологической экспертизы, реализация мероприятия будет продолжена в 2020 году,  (получение результатов градостроительной экспертизы документации)</t>
  </si>
  <si>
    <t>Контрольное событие 1.5. Получены результаты экспертизы проектно-сметной документации по строительству полигона ТКО в п. Ола</t>
  </si>
  <si>
    <t>Организация раздельного сбора твердых коммунальных отходов, для последующей обработки, обезвреживания и утилизации ТКО</t>
  </si>
  <si>
    <t xml:space="preserve">выполнены работы по корректировке электронной модели Территориальной схемы обращения с отходами </t>
  </si>
  <si>
    <t>1.3.2.</t>
  </si>
  <si>
    <t>Разработка проектно-сметной документации на создание (строительство) современных комплексов по обработке, обезвреживанию и размещению отходов на территории городских округов Магаданской области – в г. Магадан, п. Армань, п. Талая,п. Эвенск  п. Омсукчан с целью создания действующей инфраструктуры по обезвреживанию, утилизации отходов. Сокращение затрат на перевозку отходов в удаленных муниципальных образованиях Магаданской области</t>
  </si>
  <si>
    <t>Заключен государственный контракт, реализация мероприятия продолжается</t>
  </si>
  <si>
    <t>1.4.</t>
  </si>
  <si>
    <t>Контрольное событие 1.6. Получены результаты экспертизы проектно-сметной документации по по строительству полигона ТКО в пос. Сеймчан</t>
  </si>
  <si>
    <t>Контрольное событие 2.2. Разработана проектно-сметная документация на создание  современных комплексов по обработке, обезвреживанию и размещению отходов на территории городских округов Магаданской области – в г. Магадан, п. Армань, п. Талая,п. Эвенск  п. Омсукчан</t>
  </si>
  <si>
    <t>1.5.</t>
  </si>
  <si>
    <t>миндортранс Магаданской области</t>
  </si>
  <si>
    <t>31 декабря</t>
  </si>
  <si>
    <t>проектная документация не получена</t>
  </si>
  <si>
    <t>1.4.1.</t>
  </si>
  <si>
    <t>Возмещение региональным операторам недополученных доходов в связи с оказанием услуги населению по обращению с твердыми коммунальными отходами по тарифам, установленным Департаментом цен и тарифов Магаданской области</t>
  </si>
  <si>
    <t xml:space="preserve">Возмещены недополученные доходы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</si>
</sst>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_ ;\-#,##0.0\ "/>
    <numFmt numFmtId="165" formatCode="0.0%"/>
    <numFmt numFmtId="166" formatCode="_-* #,##0.0\ _₽_-;\-* #,##0.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vertical="top"/>
    </xf>
    <xf numFmtId="164" fontId="1" fillId="0" borderId="5" xfId="1" applyNumberFormat="1" applyFont="1" applyFill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166" fontId="1" fillId="0" borderId="1" xfId="1" applyNumberFormat="1" applyFont="1" applyBorder="1" applyAlignment="1">
      <alignment vertical="center"/>
    </xf>
    <xf numFmtId="165" fontId="1" fillId="0" borderId="1" xfId="2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/>
    </xf>
    <xf numFmtId="165" fontId="1" fillId="0" borderId="1" xfId="2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166" fontId="1" fillId="0" borderId="5" xfId="1" applyNumberFormat="1" applyFont="1" applyFill="1" applyBorder="1" applyAlignment="1">
      <alignment vertical="top"/>
    </xf>
    <xf numFmtId="0" fontId="7" fillId="0" borderId="4" xfId="0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vertical="top"/>
    </xf>
    <xf numFmtId="165" fontId="7" fillId="0" borderId="4" xfId="2" applyNumberFormat="1" applyFont="1" applyFill="1" applyBorder="1" applyAlignment="1">
      <alignment vertical="top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vertical="top"/>
    </xf>
    <xf numFmtId="165" fontId="7" fillId="0" borderId="1" xfId="2" applyNumberFormat="1" applyFont="1" applyFill="1" applyBorder="1" applyAlignment="1">
      <alignment vertical="top"/>
    </xf>
    <xf numFmtId="43" fontId="1" fillId="0" borderId="1" xfId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B31" sqref="B31"/>
    </sheetView>
  </sheetViews>
  <sheetFormatPr defaultRowHeight="15" x14ac:dyDescent="0.25"/>
  <cols>
    <col min="1" max="1" width="3.85546875" style="1" customWidth="1"/>
    <col min="2" max="2" width="38.85546875" style="1" customWidth="1"/>
    <col min="3" max="3" width="12" style="1" customWidth="1"/>
    <col min="4" max="4" width="17.28515625" style="1" customWidth="1"/>
    <col min="5" max="6" width="12.42578125" style="1" bestFit="1" customWidth="1"/>
    <col min="7" max="7" width="10.42578125" style="1" customWidth="1"/>
    <col min="8" max="8" width="26.5703125" style="1" customWidth="1"/>
    <col min="9" max="16384" width="9.140625" style="1"/>
  </cols>
  <sheetData>
    <row r="1" spans="1:8" x14ac:dyDescent="0.25">
      <c r="H1" s="3" t="s">
        <v>14</v>
      </c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x14ac:dyDescent="0.25">
      <c r="A3" s="53" t="s">
        <v>10</v>
      </c>
      <c r="B3" s="53"/>
      <c r="C3" s="53"/>
      <c r="D3" s="53"/>
      <c r="E3" s="53"/>
      <c r="F3" s="53"/>
      <c r="G3" s="53"/>
      <c r="H3" s="53"/>
    </row>
    <row r="4" spans="1:8" x14ac:dyDescent="0.25">
      <c r="A4" s="53" t="s">
        <v>11</v>
      </c>
      <c r="B4" s="53"/>
      <c r="C4" s="53"/>
      <c r="D4" s="53"/>
      <c r="E4" s="53"/>
      <c r="F4" s="53"/>
      <c r="G4" s="53"/>
      <c r="H4" s="53"/>
    </row>
    <row r="5" spans="1:8" x14ac:dyDescent="0.25">
      <c r="A5" s="53" t="s">
        <v>12</v>
      </c>
      <c r="B5" s="53"/>
      <c r="C5" s="53"/>
      <c r="D5" s="53"/>
      <c r="E5" s="53"/>
      <c r="F5" s="53"/>
      <c r="G5" s="53"/>
      <c r="H5" s="53"/>
    </row>
    <row r="6" spans="1:8" x14ac:dyDescent="0.25">
      <c r="A6" s="54" t="s">
        <v>76</v>
      </c>
      <c r="B6" s="54"/>
      <c r="C6" s="54"/>
      <c r="D6" s="54"/>
      <c r="E6" s="54"/>
      <c r="F6" s="54"/>
      <c r="G6" s="54"/>
      <c r="H6" s="54"/>
    </row>
    <row r="7" spans="1:8" x14ac:dyDescent="0.25">
      <c r="A7" s="55" t="s">
        <v>13</v>
      </c>
      <c r="B7" s="55"/>
      <c r="C7" s="55"/>
      <c r="D7" s="55"/>
      <c r="E7" s="55"/>
      <c r="F7" s="55"/>
      <c r="G7" s="55"/>
      <c r="H7" s="55"/>
    </row>
    <row r="9" spans="1:8" ht="30" customHeight="1" x14ac:dyDescent="0.25">
      <c r="A9" s="49" t="s">
        <v>0</v>
      </c>
      <c r="B9" s="49" t="s">
        <v>1</v>
      </c>
      <c r="C9" s="49" t="s">
        <v>2</v>
      </c>
      <c r="D9" s="50" t="s">
        <v>3</v>
      </c>
      <c r="E9" s="51"/>
      <c r="F9" s="51"/>
      <c r="G9" s="51"/>
      <c r="H9" s="49" t="s">
        <v>4</v>
      </c>
    </row>
    <row r="10" spans="1:8" x14ac:dyDescent="0.25">
      <c r="A10" s="49"/>
      <c r="B10" s="49"/>
      <c r="C10" s="49"/>
      <c r="D10" s="50" t="s">
        <v>5</v>
      </c>
      <c r="E10" s="52" t="s">
        <v>6</v>
      </c>
      <c r="F10" s="52"/>
      <c r="G10" s="52"/>
      <c r="H10" s="49"/>
    </row>
    <row r="11" spans="1:8" ht="30" x14ac:dyDescent="0.25">
      <c r="A11" s="49"/>
      <c r="B11" s="49"/>
      <c r="C11" s="49"/>
      <c r="D11" s="51"/>
      <c r="E11" s="5" t="s">
        <v>7</v>
      </c>
      <c r="F11" s="5" t="s">
        <v>8</v>
      </c>
      <c r="G11" s="6" t="s">
        <v>9</v>
      </c>
      <c r="H11" s="49"/>
    </row>
    <row r="12" spans="1:8" x14ac:dyDescent="0.25">
      <c r="A12" s="8">
        <v>1</v>
      </c>
      <c r="B12" s="13">
        <f>A12+1</f>
        <v>2</v>
      </c>
      <c r="C12" s="13">
        <f t="shared" ref="C12:H12" si="0">B12+1</f>
        <v>3</v>
      </c>
      <c r="D12" s="13">
        <f t="shared" si="0"/>
        <v>4</v>
      </c>
      <c r="E12" s="13">
        <f t="shared" si="0"/>
        <v>5</v>
      </c>
      <c r="F12" s="13">
        <f t="shared" si="0"/>
        <v>6</v>
      </c>
      <c r="G12" s="13">
        <f t="shared" si="0"/>
        <v>7</v>
      </c>
      <c r="H12" s="13">
        <f t="shared" si="0"/>
        <v>8</v>
      </c>
    </row>
    <row r="13" spans="1:8" ht="63" x14ac:dyDescent="0.25">
      <c r="A13" s="25" t="s">
        <v>77</v>
      </c>
      <c r="B13" s="25" t="s">
        <v>78</v>
      </c>
      <c r="C13" s="26" t="s">
        <v>59</v>
      </c>
      <c r="D13" s="15">
        <v>5</v>
      </c>
      <c r="E13" s="15">
        <v>5</v>
      </c>
      <c r="F13" s="15">
        <v>5</v>
      </c>
      <c r="G13" s="16">
        <f>F13/E13</f>
        <v>1</v>
      </c>
      <c r="H13" s="6"/>
    </row>
    <row r="14" spans="1:8" ht="45" x14ac:dyDescent="0.25">
      <c r="A14" s="14">
        <v>2</v>
      </c>
      <c r="B14" s="5" t="s">
        <v>58</v>
      </c>
      <c r="C14" s="14" t="s">
        <v>59</v>
      </c>
      <c r="D14" s="15">
        <v>6</v>
      </c>
      <c r="E14" s="15">
        <v>6</v>
      </c>
      <c r="F14" s="15">
        <v>6</v>
      </c>
      <c r="G14" s="16">
        <f>F14/E14</f>
        <v>1</v>
      </c>
      <c r="H14" s="7"/>
    </row>
  </sheetData>
  <mergeCells count="12">
    <mergeCell ref="A4:H4"/>
    <mergeCell ref="A3:H3"/>
    <mergeCell ref="A5:H5"/>
    <mergeCell ref="A6:H6"/>
    <mergeCell ref="A7:H7"/>
    <mergeCell ref="H9:H11"/>
    <mergeCell ref="D9:G9"/>
    <mergeCell ref="A9:A11"/>
    <mergeCell ref="B9:B11"/>
    <mergeCell ref="C9:C11"/>
    <mergeCell ref="D10:D11"/>
    <mergeCell ref="E10:G10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workbookViewId="0">
      <selection activeCell="I28" sqref="I28"/>
    </sheetView>
  </sheetViews>
  <sheetFormatPr defaultRowHeight="15" x14ac:dyDescent="0.25"/>
  <cols>
    <col min="1" max="1" width="6.28515625" style="1" customWidth="1"/>
    <col min="2" max="2" width="34.85546875" style="1" customWidth="1"/>
    <col min="3" max="3" width="18.5703125" style="1" customWidth="1"/>
    <col min="4" max="4" width="12.7109375" style="1" customWidth="1"/>
    <col min="5" max="5" width="14.5703125" style="1" customWidth="1"/>
    <col min="6" max="6" width="13.85546875" style="1" customWidth="1"/>
    <col min="7" max="7" width="18.42578125" style="1" customWidth="1"/>
    <col min="8" max="8" width="19.28515625" style="1" customWidth="1"/>
    <col min="9" max="9" width="21.140625" style="1" customWidth="1"/>
    <col min="10" max="16384" width="9.140625" style="1"/>
  </cols>
  <sheetData>
    <row r="1" spans="1:9" x14ac:dyDescent="0.25">
      <c r="I1" s="3" t="s">
        <v>24</v>
      </c>
    </row>
    <row r="2" spans="1:9" x14ac:dyDescent="0.25">
      <c r="A2" s="53" t="s">
        <v>10</v>
      </c>
      <c r="B2" s="53"/>
      <c r="C2" s="53"/>
      <c r="D2" s="53"/>
      <c r="E2" s="53"/>
      <c r="F2" s="53"/>
      <c r="G2" s="53"/>
      <c r="H2" s="53"/>
      <c r="I2" s="53"/>
    </row>
    <row r="3" spans="1:9" x14ac:dyDescent="0.25">
      <c r="A3" s="53" t="s">
        <v>25</v>
      </c>
      <c r="B3" s="53"/>
      <c r="C3" s="53"/>
      <c r="D3" s="53"/>
      <c r="E3" s="53"/>
      <c r="F3" s="53"/>
      <c r="G3" s="53"/>
      <c r="H3" s="53"/>
      <c r="I3" s="53"/>
    </row>
    <row r="4" spans="1:9" x14ac:dyDescent="0.25">
      <c r="A4" s="54" t="s">
        <v>76</v>
      </c>
      <c r="B4" s="54"/>
      <c r="C4" s="54"/>
      <c r="D4" s="54"/>
      <c r="E4" s="54"/>
      <c r="F4" s="54"/>
      <c r="G4" s="54"/>
      <c r="H4" s="54"/>
      <c r="I4" s="54"/>
    </row>
    <row r="6" spans="1:9" x14ac:dyDescent="0.25">
      <c r="A6" s="49" t="s">
        <v>0</v>
      </c>
      <c r="B6" s="49" t="s">
        <v>15</v>
      </c>
      <c r="C6" s="49" t="s">
        <v>16</v>
      </c>
      <c r="D6" s="52" t="s">
        <v>17</v>
      </c>
      <c r="E6" s="52"/>
      <c r="F6" s="52" t="s">
        <v>20</v>
      </c>
      <c r="G6" s="52"/>
      <c r="H6" s="52" t="s">
        <v>21</v>
      </c>
      <c r="I6" s="52"/>
    </row>
    <row r="7" spans="1:9" ht="48.75" customHeight="1" x14ac:dyDescent="0.25">
      <c r="A7" s="49"/>
      <c r="B7" s="49"/>
      <c r="C7" s="49"/>
      <c r="D7" s="4" t="s">
        <v>18</v>
      </c>
      <c r="E7" s="4" t="s">
        <v>19</v>
      </c>
      <c r="F7" s="4" t="s">
        <v>18</v>
      </c>
      <c r="G7" s="4" t="s">
        <v>19</v>
      </c>
      <c r="H7" s="4" t="s">
        <v>22</v>
      </c>
      <c r="I7" s="4" t="s">
        <v>23</v>
      </c>
    </row>
    <row r="8" spans="1:9" x14ac:dyDescent="0.25">
      <c r="A8" s="8">
        <v>1</v>
      </c>
      <c r="B8" s="4">
        <f>A8+1</f>
        <v>2</v>
      </c>
      <c r="C8" s="4">
        <f t="shared" ref="C8:I8" si="0">B8+1</f>
        <v>3</v>
      </c>
      <c r="D8" s="4">
        <f t="shared" si="0"/>
        <v>4</v>
      </c>
      <c r="E8" s="4">
        <f t="shared" si="0"/>
        <v>5</v>
      </c>
      <c r="F8" s="4">
        <f t="shared" si="0"/>
        <v>6</v>
      </c>
      <c r="G8" s="4">
        <f t="shared" si="0"/>
        <v>7</v>
      </c>
      <c r="H8" s="4">
        <f t="shared" si="0"/>
        <v>8</v>
      </c>
      <c r="I8" s="4">
        <f t="shared" si="0"/>
        <v>9</v>
      </c>
    </row>
    <row r="9" spans="1:9" ht="38.25" customHeight="1" x14ac:dyDescent="0.25">
      <c r="A9" s="45" t="s">
        <v>60</v>
      </c>
      <c r="B9" s="56" t="s">
        <v>102</v>
      </c>
      <c r="C9" s="57"/>
      <c r="D9" s="57"/>
      <c r="E9" s="57"/>
      <c r="F9" s="57"/>
      <c r="G9" s="57"/>
      <c r="H9" s="57"/>
      <c r="I9" s="58"/>
    </row>
    <row r="10" spans="1:9" ht="90" x14ac:dyDescent="0.25">
      <c r="A10" s="45" t="s">
        <v>61</v>
      </c>
      <c r="B10" s="5" t="s">
        <v>100</v>
      </c>
      <c r="C10" s="29" t="s">
        <v>68</v>
      </c>
      <c r="D10" s="14">
        <v>2019</v>
      </c>
      <c r="E10" s="14">
        <v>2019</v>
      </c>
      <c r="F10" s="14">
        <v>2019</v>
      </c>
      <c r="G10" s="14">
        <v>2019</v>
      </c>
      <c r="H10" s="20" t="s">
        <v>101</v>
      </c>
      <c r="I10" s="46" t="s">
        <v>105</v>
      </c>
    </row>
    <row r="11" spans="1:9" x14ac:dyDescent="0.25">
      <c r="A11" s="45" t="s">
        <v>63</v>
      </c>
      <c r="B11" s="52" t="s">
        <v>49</v>
      </c>
      <c r="C11" s="52"/>
      <c r="D11" s="52"/>
      <c r="E11" s="52"/>
      <c r="F11" s="52"/>
      <c r="G11" s="52"/>
      <c r="H11" s="52"/>
      <c r="I11" s="52"/>
    </row>
    <row r="12" spans="1:9" ht="120" x14ac:dyDescent="0.25">
      <c r="A12" s="45" t="s">
        <v>64</v>
      </c>
      <c r="B12" s="5" t="s">
        <v>50</v>
      </c>
      <c r="C12" s="17" t="s">
        <v>65</v>
      </c>
      <c r="D12" s="14">
        <v>2017</v>
      </c>
      <c r="E12" s="14">
        <v>2019</v>
      </c>
      <c r="F12" s="14">
        <v>2017</v>
      </c>
      <c r="G12" s="47" t="s">
        <v>103</v>
      </c>
      <c r="H12" s="20" t="s">
        <v>71</v>
      </c>
      <c r="I12" s="20" t="s">
        <v>104</v>
      </c>
    </row>
    <row r="13" spans="1:9" ht="75" x14ac:dyDescent="0.25">
      <c r="A13" s="29" t="s">
        <v>60</v>
      </c>
      <c r="B13" s="28" t="s">
        <v>106</v>
      </c>
      <c r="C13" s="27" t="s">
        <v>79</v>
      </c>
      <c r="D13" s="18" t="s">
        <v>62</v>
      </c>
      <c r="E13" s="18" t="s">
        <v>107</v>
      </c>
      <c r="F13" s="18" t="s">
        <v>62</v>
      </c>
      <c r="G13" s="20" t="s">
        <v>108</v>
      </c>
      <c r="H13" s="18" t="s">
        <v>62</v>
      </c>
      <c r="I13" s="18" t="s">
        <v>62</v>
      </c>
    </row>
    <row r="14" spans="1:9" ht="120" hidden="1" x14ac:dyDescent="0.25">
      <c r="A14" s="45" t="s">
        <v>72</v>
      </c>
      <c r="B14" s="5" t="s">
        <v>51</v>
      </c>
      <c r="C14" s="17" t="s">
        <v>88</v>
      </c>
      <c r="D14" s="18">
        <v>2018</v>
      </c>
      <c r="E14" s="18">
        <v>2019</v>
      </c>
      <c r="F14" s="7">
        <v>2018</v>
      </c>
      <c r="G14" s="20" t="s">
        <v>70</v>
      </c>
      <c r="H14" s="20" t="s">
        <v>71</v>
      </c>
      <c r="I14" s="20" t="s">
        <v>90</v>
      </c>
    </row>
    <row r="15" spans="1:9" ht="120" hidden="1" x14ac:dyDescent="0.25">
      <c r="A15" s="45" t="s">
        <v>73</v>
      </c>
      <c r="B15" s="5" t="s">
        <v>52</v>
      </c>
      <c r="C15" s="17" t="s">
        <v>66</v>
      </c>
      <c r="D15" s="18">
        <v>2017</v>
      </c>
      <c r="E15" s="18">
        <v>2018</v>
      </c>
      <c r="F15" s="7">
        <v>2017</v>
      </c>
      <c r="G15" s="45">
        <v>2018</v>
      </c>
      <c r="H15" s="20" t="s">
        <v>71</v>
      </c>
      <c r="I15" s="20" t="s">
        <v>80</v>
      </c>
    </row>
    <row r="16" spans="1:9" ht="60" hidden="1" x14ac:dyDescent="0.25">
      <c r="A16" s="29" t="s">
        <v>81</v>
      </c>
      <c r="B16" s="28" t="s">
        <v>82</v>
      </c>
      <c r="C16" s="27" t="s">
        <v>83</v>
      </c>
      <c r="D16" s="19" t="s">
        <v>62</v>
      </c>
      <c r="E16" s="19" t="s">
        <v>84</v>
      </c>
      <c r="F16" s="19" t="s">
        <v>62</v>
      </c>
      <c r="G16" s="47" t="s">
        <v>89</v>
      </c>
      <c r="H16" s="19" t="s">
        <v>62</v>
      </c>
      <c r="I16" s="19" t="s">
        <v>62</v>
      </c>
    </row>
    <row r="17" spans="1:9" ht="120" x14ac:dyDescent="0.25">
      <c r="A17" s="45" t="s">
        <v>109</v>
      </c>
      <c r="B17" s="5" t="s">
        <v>53</v>
      </c>
      <c r="C17" s="17" t="s">
        <v>67</v>
      </c>
      <c r="D17" s="14">
        <v>2017</v>
      </c>
      <c r="E17" s="14">
        <v>2019</v>
      </c>
      <c r="F17" s="14">
        <v>2017</v>
      </c>
      <c r="G17" s="47" t="s">
        <v>103</v>
      </c>
      <c r="H17" s="20" t="s">
        <v>71</v>
      </c>
      <c r="I17" s="20" t="s">
        <v>104</v>
      </c>
    </row>
    <row r="18" spans="1:9" ht="75" x14ac:dyDescent="0.25">
      <c r="A18" s="29" t="s">
        <v>63</v>
      </c>
      <c r="B18" s="28" t="s">
        <v>110</v>
      </c>
      <c r="C18" s="27" t="s">
        <v>85</v>
      </c>
      <c r="D18" s="19" t="s">
        <v>62</v>
      </c>
      <c r="E18" s="33" t="s">
        <v>107</v>
      </c>
      <c r="F18" s="33" t="s">
        <v>62</v>
      </c>
      <c r="G18" s="20" t="s">
        <v>108</v>
      </c>
      <c r="H18" s="19" t="s">
        <v>62</v>
      </c>
      <c r="I18" s="19" t="s">
        <v>62</v>
      </c>
    </row>
    <row r="19" spans="1:9" ht="120" x14ac:dyDescent="0.25">
      <c r="A19" s="45" t="s">
        <v>72</v>
      </c>
      <c r="B19" s="5" t="s">
        <v>54</v>
      </c>
      <c r="C19" s="17" t="s">
        <v>68</v>
      </c>
      <c r="D19" s="18">
        <v>2017</v>
      </c>
      <c r="E19" s="18">
        <v>2019</v>
      </c>
      <c r="F19" s="7">
        <v>2017</v>
      </c>
      <c r="G19" s="47" t="s">
        <v>103</v>
      </c>
      <c r="H19" s="20" t="s">
        <v>71</v>
      </c>
      <c r="I19" s="20" t="s">
        <v>111</v>
      </c>
    </row>
    <row r="20" spans="1:9" ht="75" x14ac:dyDescent="0.25">
      <c r="A20" s="29" t="s">
        <v>74</v>
      </c>
      <c r="B20" s="28" t="s">
        <v>112</v>
      </c>
      <c r="C20" s="27" t="s">
        <v>86</v>
      </c>
      <c r="D20" s="19" t="s">
        <v>62</v>
      </c>
      <c r="E20" s="33" t="s">
        <v>107</v>
      </c>
      <c r="F20" s="33" t="s">
        <v>62</v>
      </c>
      <c r="G20" s="20" t="s">
        <v>108</v>
      </c>
      <c r="H20" s="33" t="s">
        <v>62</v>
      </c>
      <c r="I20" s="33" t="s">
        <v>62</v>
      </c>
    </row>
    <row r="21" spans="1:9" ht="120" x14ac:dyDescent="0.25">
      <c r="A21" s="45" t="s">
        <v>73</v>
      </c>
      <c r="B21" s="5" t="s">
        <v>55</v>
      </c>
      <c r="C21" s="17" t="s">
        <v>69</v>
      </c>
      <c r="D21" s="14">
        <v>2017</v>
      </c>
      <c r="E21" s="14">
        <v>2019</v>
      </c>
      <c r="F21" s="14">
        <v>2017</v>
      </c>
      <c r="G21" s="47" t="s">
        <v>103</v>
      </c>
      <c r="H21" s="20" t="s">
        <v>71</v>
      </c>
      <c r="I21" s="20" t="s">
        <v>111</v>
      </c>
    </row>
    <row r="22" spans="1:9" ht="75" x14ac:dyDescent="0.25">
      <c r="A22" s="29" t="s">
        <v>118</v>
      </c>
      <c r="B22" s="28" t="s">
        <v>119</v>
      </c>
      <c r="C22" s="27" t="s">
        <v>87</v>
      </c>
      <c r="D22" s="19" t="s">
        <v>62</v>
      </c>
      <c r="E22" s="33" t="s">
        <v>107</v>
      </c>
      <c r="F22" s="19" t="s">
        <v>62</v>
      </c>
      <c r="G22" s="20" t="s">
        <v>108</v>
      </c>
      <c r="H22" s="19" t="s">
        <v>62</v>
      </c>
      <c r="I22" s="19" t="s">
        <v>62</v>
      </c>
    </row>
    <row r="23" spans="1:9" x14ac:dyDescent="0.25">
      <c r="A23" s="45" t="s">
        <v>74</v>
      </c>
      <c r="B23" s="52" t="s">
        <v>56</v>
      </c>
      <c r="C23" s="52"/>
      <c r="D23" s="52"/>
      <c r="E23" s="52"/>
      <c r="F23" s="52"/>
      <c r="G23" s="52"/>
      <c r="H23" s="52"/>
      <c r="I23" s="52"/>
    </row>
    <row r="24" spans="1:9" ht="96" x14ac:dyDescent="0.25">
      <c r="A24" s="45" t="s">
        <v>75</v>
      </c>
      <c r="B24" s="24" t="s">
        <v>96</v>
      </c>
      <c r="C24" s="17" t="s">
        <v>47</v>
      </c>
      <c r="D24" s="14">
        <v>2018</v>
      </c>
      <c r="E24" s="14">
        <v>2020</v>
      </c>
      <c r="F24" s="14">
        <v>2019</v>
      </c>
      <c r="G24" s="32" t="s">
        <v>70</v>
      </c>
      <c r="H24" s="20" t="s">
        <v>113</v>
      </c>
      <c r="I24" s="20" t="s">
        <v>114</v>
      </c>
    </row>
    <row r="25" spans="1:9" ht="300" x14ac:dyDescent="0.25">
      <c r="A25" s="45" t="s">
        <v>115</v>
      </c>
      <c r="B25" s="24" t="s">
        <v>97</v>
      </c>
      <c r="C25" s="31" t="s">
        <v>94</v>
      </c>
      <c r="D25" s="14">
        <v>2019</v>
      </c>
      <c r="E25" s="14">
        <v>2022</v>
      </c>
      <c r="F25" s="14">
        <v>2019</v>
      </c>
      <c r="G25" s="32" t="s">
        <v>70</v>
      </c>
      <c r="H25" s="20" t="s">
        <v>116</v>
      </c>
      <c r="I25" s="20" t="s">
        <v>117</v>
      </c>
    </row>
    <row r="26" spans="1:9" ht="135" x14ac:dyDescent="0.25">
      <c r="A26" s="32" t="s">
        <v>121</v>
      </c>
      <c r="B26" s="24" t="s">
        <v>120</v>
      </c>
      <c r="C26" s="31" t="s">
        <v>122</v>
      </c>
      <c r="D26" s="33" t="s">
        <v>62</v>
      </c>
      <c r="E26" s="33" t="s">
        <v>123</v>
      </c>
      <c r="F26" s="33" t="s">
        <v>62</v>
      </c>
      <c r="G26" s="20" t="s">
        <v>124</v>
      </c>
      <c r="H26" s="33" t="s">
        <v>62</v>
      </c>
      <c r="I26" s="33" t="s">
        <v>62</v>
      </c>
    </row>
    <row r="27" spans="1:9" ht="30" customHeight="1" x14ac:dyDescent="0.25">
      <c r="A27" s="45" t="s">
        <v>118</v>
      </c>
      <c r="B27" s="50" t="s">
        <v>98</v>
      </c>
      <c r="C27" s="50"/>
      <c r="D27" s="50"/>
      <c r="E27" s="50"/>
      <c r="F27" s="50"/>
      <c r="G27" s="50"/>
      <c r="H27" s="50"/>
      <c r="I27" s="50"/>
    </row>
    <row r="28" spans="1:9" ht="168" x14ac:dyDescent="0.25">
      <c r="A28" s="45" t="s">
        <v>125</v>
      </c>
      <c r="B28" s="48" t="s">
        <v>99</v>
      </c>
      <c r="C28" s="31" t="s">
        <v>93</v>
      </c>
      <c r="D28" s="14">
        <v>2019</v>
      </c>
      <c r="E28" s="14">
        <v>2022</v>
      </c>
      <c r="F28" s="14">
        <v>2019</v>
      </c>
      <c r="G28" s="32" t="s">
        <v>70</v>
      </c>
      <c r="H28" s="20" t="s">
        <v>126</v>
      </c>
      <c r="I28" s="20" t="s">
        <v>127</v>
      </c>
    </row>
  </sheetData>
  <mergeCells count="13">
    <mergeCell ref="B27:I27"/>
    <mergeCell ref="B9:I9"/>
    <mergeCell ref="B11:I11"/>
    <mergeCell ref="B23:I23"/>
    <mergeCell ref="A2:I2"/>
    <mergeCell ref="A3:I3"/>
    <mergeCell ref="A4:I4"/>
    <mergeCell ref="A6:A7"/>
    <mergeCell ref="B6:B7"/>
    <mergeCell ref="C6:C7"/>
    <mergeCell ref="D6:E6"/>
    <mergeCell ref="F6:G6"/>
    <mergeCell ref="H6:I6"/>
  </mergeCells>
  <pageMargins left="0.23622047244094491" right="0.23622047244094491" top="0.74803149606299213" bottom="0.74803149606299213" header="0.31496062992125984" footer="0.31496062992125984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opLeftCell="A55" workbookViewId="0">
      <selection activeCell="B59" sqref="B59"/>
    </sheetView>
  </sheetViews>
  <sheetFormatPr defaultRowHeight="15" x14ac:dyDescent="0.25"/>
  <cols>
    <col min="1" max="1" width="31.140625" style="1" customWidth="1"/>
    <col min="2" max="2" width="21.5703125" style="1" customWidth="1"/>
    <col min="3" max="3" width="6.85546875" style="1" customWidth="1"/>
    <col min="4" max="4" width="14.5703125" style="1" customWidth="1"/>
    <col min="5" max="5" width="14.7109375" style="1" customWidth="1"/>
    <col min="6" max="6" width="15.85546875" style="1" customWidth="1"/>
    <col min="7" max="8" width="13.5703125" style="1" customWidth="1"/>
    <col min="9" max="9" width="14.85546875" style="1" customWidth="1"/>
    <col min="10" max="10" width="12.7109375" style="1" customWidth="1"/>
    <col min="11" max="11" width="13.140625" style="1" customWidth="1"/>
    <col min="12" max="16384" width="9.140625" style="1"/>
  </cols>
  <sheetData>
    <row r="1" spans="1:11" x14ac:dyDescent="0.25">
      <c r="K1" s="3" t="s">
        <v>37</v>
      </c>
    </row>
    <row r="2" spans="1:11" x14ac:dyDescent="0.25">
      <c r="A2" s="53" t="s">
        <v>10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x14ac:dyDescent="0.25">
      <c r="A3" s="53" t="s">
        <v>38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x14ac:dyDescent="0.25">
      <c r="A4" s="53" t="s">
        <v>91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6" spans="1:11" ht="82.5" customHeight="1" x14ac:dyDescent="0.25">
      <c r="A6" s="21" t="s">
        <v>26</v>
      </c>
      <c r="B6" s="21" t="s">
        <v>27</v>
      </c>
      <c r="C6" s="21" t="s">
        <v>28</v>
      </c>
      <c r="D6" s="21" t="s">
        <v>36</v>
      </c>
      <c r="E6" s="21" t="s">
        <v>29</v>
      </c>
      <c r="F6" s="21" t="s">
        <v>30</v>
      </c>
      <c r="G6" s="21" t="s">
        <v>31</v>
      </c>
      <c r="H6" s="21" t="s">
        <v>32</v>
      </c>
      <c r="I6" s="21" t="s">
        <v>33</v>
      </c>
      <c r="J6" s="21" t="s">
        <v>34</v>
      </c>
      <c r="K6" s="21" t="s">
        <v>35</v>
      </c>
    </row>
    <row r="7" spans="1:11" x14ac:dyDescent="0.25">
      <c r="A7" s="22">
        <v>1</v>
      </c>
      <c r="B7" s="22">
        <f>A7+1</f>
        <v>2</v>
      </c>
      <c r="C7" s="22">
        <f t="shared" ref="C7:K7" si="0">B7+1</f>
        <v>3</v>
      </c>
      <c r="D7" s="22">
        <f t="shared" si="0"/>
        <v>4</v>
      </c>
      <c r="E7" s="22">
        <f t="shared" si="0"/>
        <v>5</v>
      </c>
      <c r="F7" s="22">
        <f t="shared" si="0"/>
        <v>6</v>
      </c>
      <c r="G7" s="22">
        <f t="shared" si="0"/>
        <v>7</v>
      </c>
      <c r="H7" s="22">
        <f t="shared" si="0"/>
        <v>8</v>
      </c>
      <c r="I7" s="22">
        <f t="shared" si="0"/>
        <v>9</v>
      </c>
      <c r="J7" s="22">
        <f t="shared" si="0"/>
        <v>10</v>
      </c>
      <c r="K7" s="22">
        <f t="shared" si="0"/>
        <v>11</v>
      </c>
    </row>
    <row r="8" spans="1:11" x14ac:dyDescent="0.25">
      <c r="A8" s="60" t="s">
        <v>92</v>
      </c>
      <c r="B8" s="60" t="s">
        <v>39</v>
      </c>
      <c r="C8" s="35" t="s">
        <v>40</v>
      </c>
      <c r="D8" s="36">
        <f t="shared" ref="D8:I8" si="1">D9+D10+D11+D12</f>
        <v>1177</v>
      </c>
      <c r="E8" s="36">
        <f t="shared" si="1"/>
        <v>41990.500000000007</v>
      </c>
      <c r="F8" s="36">
        <f t="shared" si="1"/>
        <v>0</v>
      </c>
      <c r="G8" s="36">
        <f t="shared" si="1"/>
        <v>26353.463200000002</v>
      </c>
      <c r="H8" s="36">
        <f t="shared" si="1"/>
        <v>26353.463200000002</v>
      </c>
      <c r="I8" s="36">
        <f t="shared" si="1"/>
        <v>0</v>
      </c>
      <c r="J8" s="37">
        <f t="shared" ref="J8:J59" si="2">G8/E8</f>
        <v>0.6276053678808301</v>
      </c>
      <c r="K8" s="37">
        <f t="shared" ref="K8:K59" si="3">H8/E8</f>
        <v>0.6276053678808301</v>
      </c>
    </row>
    <row r="9" spans="1:11" x14ac:dyDescent="0.25">
      <c r="A9" s="60"/>
      <c r="B9" s="60"/>
      <c r="C9" s="38" t="s">
        <v>41</v>
      </c>
      <c r="D9" s="39">
        <f t="shared" ref="D9:I9" si="4">D14+D18+D22+D26</f>
        <v>0</v>
      </c>
      <c r="E9" s="39">
        <f t="shared" si="4"/>
        <v>0</v>
      </c>
      <c r="F9" s="39">
        <f t="shared" si="4"/>
        <v>0</v>
      </c>
      <c r="G9" s="39">
        <f t="shared" si="4"/>
        <v>0</v>
      </c>
      <c r="H9" s="39">
        <f t="shared" si="4"/>
        <v>0</v>
      </c>
      <c r="I9" s="39">
        <f t="shared" si="4"/>
        <v>0</v>
      </c>
      <c r="J9" s="40" t="e">
        <f t="shared" si="2"/>
        <v>#DIV/0!</v>
      </c>
      <c r="K9" s="40" t="e">
        <f t="shared" si="3"/>
        <v>#DIV/0!</v>
      </c>
    </row>
    <row r="10" spans="1:11" x14ac:dyDescent="0.25">
      <c r="A10" s="60"/>
      <c r="B10" s="60"/>
      <c r="C10" s="38" t="s">
        <v>42</v>
      </c>
      <c r="D10" s="39">
        <f t="shared" ref="D10:I11" si="5">D15+D23+D27</f>
        <v>1177</v>
      </c>
      <c r="E10" s="39">
        <f t="shared" si="5"/>
        <v>41591.100000000006</v>
      </c>
      <c r="F10" s="39">
        <f t="shared" si="5"/>
        <v>0</v>
      </c>
      <c r="G10" s="39">
        <f t="shared" si="5"/>
        <v>26311.563200000001</v>
      </c>
      <c r="H10" s="39">
        <f t="shared" si="5"/>
        <v>26311.563200000001</v>
      </c>
      <c r="I10" s="39">
        <f t="shared" si="5"/>
        <v>0</v>
      </c>
      <c r="J10" s="40">
        <f t="shared" si="2"/>
        <v>0.63262484521928963</v>
      </c>
      <c r="K10" s="40">
        <f t="shared" si="3"/>
        <v>0.63262484521928963</v>
      </c>
    </row>
    <row r="11" spans="1:11" x14ac:dyDescent="0.25">
      <c r="A11" s="60"/>
      <c r="B11" s="60"/>
      <c r="C11" s="38" t="s">
        <v>43</v>
      </c>
      <c r="D11" s="39">
        <f t="shared" si="5"/>
        <v>0</v>
      </c>
      <c r="E11" s="39">
        <f t="shared" si="5"/>
        <v>399.40000000000003</v>
      </c>
      <c r="F11" s="39">
        <f t="shared" si="5"/>
        <v>0</v>
      </c>
      <c r="G11" s="39">
        <f t="shared" si="5"/>
        <v>41.900000000000006</v>
      </c>
      <c r="H11" s="39">
        <f t="shared" si="5"/>
        <v>41.900000000000006</v>
      </c>
      <c r="I11" s="39">
        <f t="shared" si="5"/>
        <v>0</v>
      </c>
      <c r="J11" s="40">
        <f t="shared" si="2"/>
        <v>0.10490736104156236</v>
      </c>
      <c r="K11" s="40">
        <f t="shared" si="3"/>
        <v>0.10490736104156236</v>
      </c>
    </row>
    <row r="12" spans="1:11" x14ac:dyDescent="0.25">
      <c r="A12" s="60"/>
      <c r="B12" s="61"/>
      <c r="C12" s="38" t="s">
        <v>44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40" t="e">
        <f t="shared" si="2"/>
        <v>#DIV/0!</v>
      </c>
      <c r="K12" s="40" t="e">
        <f t="shared" si="3"/>
        <v>#DIV/0!</v>
      </c>
    </row>
    <row r="13" spans="1:11" x14ac:dyDescent="0.25">
      <c r="A13" s="60"/>
      <c r="B13" s="62" t="s">
        <v>47</v>
      </c>
      <c r="C13" s="38" t="s">
        <v>40</v>
      </c>
      <c r="D13" s="39">
        <f t="shared" ref="D13:I13" si="6">D14+D15+D16</f>
        <v>1177</v>
      </c>
      <c r="E13" s="39">
        <f t="shared" si="6"/>
        <v>4629.1000000000004</v>
      </c>
      <c r="F13" s="39">
        <f t="shared" si="6"/>
        <v>0</v>
      </c>
      <c r="G13" s="39">
        <f t="shared" si="6"/>
        <v>992.06319999999994</v>
      </c>
      <c r="H13" s="39">
        <f t="shared" si="6"/>
        <v>992.06319999999994</v>
      </c>
      <c r="I13" s="39">
        <f t="shared" si="6"/>
        <v>0</v>
      </c>
      <c r="J13" s="40">
        <f t="shared" si="2"/>
        <v>0.21431016828325158</v>
      </c>
      <c r="K13" s="40">
        <f t="shared" si="3"/>
        <v>0.21431016828325158</v>
      </c>
    </row>
    <row r="14" spans="1:11" x14ac:dyDescent="0.25">
      <c r="A14" s="60"/>
      <c r="B14" s="60"/>
      <c r="C14" s="38" t="s">
        <v>41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40" t="e">
        <f t="shared" si="2"/>
        <v>#DIV/0!</v>
      </c>
      <c r="K14" s="40" t="e">
        <f t="shared" si="3"/>
        <v>#DIV/0!</v>
      </c>
    </row>
    <row r="15" spans="1:11" x14ac:dyDescent="0.25">
      <c r="A15" s="60"/>
      <c r="B15" s="60"/>
      <c r="C15" s="38" t="s">
        <v>42</v>
      </c>
      <c r="D15" s="39">
        <f t="shared" ref="D15" si="7">D33+D54</f>
        <v>1177</v>
      </c>
      <c r="E15" s="39">
        <f>E33+E54+E30</f>
        <v>4229.7000000000007</v>
      </c>
      <c r="F15" s="39">
        <f>F33+F54+F30</f>
        <v>0</v>
      </c>
      <c r="G15" s="39">
        <f>G33+G54+G30</f>
        <v>950.16319999999996</v>
      </c>
      <c r="H15" s="39">
        <f>H33+H54+H30</f>
        <v>950.16319999999996</v>
      </c>
      <c r="I15" s="39">
        <f>I33+I54+I30</f>
        <v>0</v>
      </c>
      <c r="J15" s="40">
        <f t="shared" si="2"/>
        <v>0.22464080194812866</v>
      </c>
      <c r="K15" s="40">
        <f t="shared" si="3"/>
        <v>0.22464080194812866</v>
      </c>
    </row>
    <row r="16" spans="1:11" x14ac:dyDescent="0.25">
      <c r="A16" s="60"/>
      <c r="B16" s="35" t="s">
        <v>45</v>
      </c>
      <c r="C16" s="38" t="s">
        <v>43</v>
      </c>
      <c r="D16" s="39">
        <f t="shared" ref="D16" si="8">D34</f>
        <v>0</v>
      </c>
      <c r="E16" s="39">
        <f>E34+E31</f>
        <v>399.40000000000003</v>
      </c>
      <c r="F16" s="39">
        <f>F34+F31</f>
        <v>0</v>
      </c>
      <c r="G16" s="39">
        <f>G34+G31</f>
        <v>41.900000000000006</v>
      </c>
      <c r="H16" s="39">
        <f>H34+H31</f>
        <v>41.900000000000006</v>
      </c>
      <c r="I16" s="39">
        <f>I34+I31</f>
        <v>0</v>
      </c>
      <c r="J16" s="40">
        <f t="shared" si="2"/>
        <v>0.10490736104156236</v>
      </c>
      <c r="K16" s="40">
        <f t="shared" si="3"/>
        <v>0.10490736104156236</v>
      </c>
    </row>
    <row r="17" spans="1:11" x14ac:dyDescent="0.25">
      <c r="A17" s="60"/>
      <c r="B17" s="62" t="s">
        <v>46</v>
      </c>
      <c r="C17" s="38" t="s">
        <v>40</v>
      </c>
      <c r="D17" s="39">
        <f t="shared" ref="D17:I17" si="9">D18+D19+D20</f>
        <v>0</v>
      </c>
      <c r="E17" s="39">
        <f t="shared" si="9"/>
        <v>4549.1000000000004</v>
      </c>
      <c r="F17" s="39">
        <f t="shared" si="9"/>
        <v>0</v>
      </c>
      <c r="G17" s="39">
        <f t="shared" si="9"/>
        <v>912.06319999999994</v>
      </c>
      <c r="H17" s="39">
        <f t="shared" si="9"/>
        <v>912.06319999999994</v>
      </c>
      <c r="I17" s="39">
        <f t="shared" si="9"/>
        <v>0</v>
      </c>
      <c r="J17" s="40">
        <f t="shared" si="2"/>
        <v>0.20049310852696134</v>
      </c>
      <c r="K17" s="40">
        <f t="shared" si="3"/>
        <v>0.20049310852696134</v>
      </c>
    </row>
    <row r="18" spans="1:11" x14ac:dyDescent="0.25">
      <c r="A18" s="60"/>
      <c r="B18" s="60"/>
      <c r="C18" s="38" t="s">
        <v>41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40" t="e">
        <f t="shared" si="2"/>
        <v>#DIV/0!</v>
      </c>
      <c r="K18" s="40" t="e">
        <f t="shared" si="3"/>
        <v>#DIV/0!</v>
      </c>
    </row>
    <row r="19" spans="1:11" x14ac:dyDescent="0.25">
      <c r="A19" s="60"/>
      <c r="B19" s="60"/>
      <c r="C19" s="38" t="s">
        <v>42</v>
      </c>
      <c r="D19" s="39">
        <f t="shared" ref="D19:I20" si="10">D33+D30</f>
        <v>0</v>
      </c>
      <c r="E19" s="39">
        <f t="shared" si="10"/>
        <v>4149.7000000000007</v>
      </c>
      <c r="F19" s="39">
        <f t="shared" si="10"/>
        <v>0</v>
      </c>
      <c r="G19" s="39">
        <f t="shared" si="10"/>
        <v>870.16319999999996</v>
      </c>
      <c r="H19" s="39">
        <f t="shared" si="10"/>
        <v>870.16319999999996</v>
      </c>
      <c r="I19" s="39">
        <f t="shared" si="10"/>
        <v>0</v>
      </c>
      <c r="J19" s="40">
        <f t="shared" si="2"/>
        <v>0.20969303805094339</v>
      </c>
      <c r="K19" s="40">
        <f t="shared" si="3"/>
        <v>0.20969303805094339</v>
      </c>
    </row>
    <row r="20" spans="1:11" x14ac:dyDescent="0.25">
      <c r="A20" s="60"/>
      <c r="B20" s="60"/>
      <c r="C20" s="38" t="s">
        <v>43</v>
      </c>
      <c r="D20" s="39">
        <f t="shared" si="10"/>
        <v>0</v>
      </c>
      <c r="E20" s="39">
        <f t="shared" si="10"/>
        <v>399.40000000000003</v>
      </c>
      <c r="F20" s="39">
        <f t="shared" si="10"/>
        <v>0</v>
      </c>
      <c r="G20" s="39">
        <f t="shared" si="10"/>
        <v>41.900000000000006</v>
      </c>
      <c r="H20" s="39">
        <f t="shared" si="10"/>
        <v>41.900000000000006</v>
      </c>
      <c r="I20" s="39">
        <f t="shared" si="10"/>
        <v>0</v>
      </c>
      <c r="J20" s="40">
        <f t="shared" si="2"/>
        <v>0.10490736104156236</v>
      </c>
      <c r="K20" s="40">
        <f t="shared" si="3"/>
        <v>0.10490736104156236</v>
      </c>
    </row>
    <row r="21" spans="1:11" x14ac:dyDescent="0.25">
      <c r="A21" s="60"/>
      <c r="B21" s="62" t="s">
        <v>93</v>
      </c>
      <c r="C21" s="38" t="s">
        <v>40</v>
      </c>
      <c r="D21" s="39">
        <f t="shared" ref="D21:I21" si="11">D22+D23+D24</f>
        <v>0</v>
      </c>
      <c r="E21" s="39">
        <f t="shared" si="11"/>
        <v>17361.400000000001</v>
      </c>
      <c r="F21" s="39">
        <f t="shared" si="11"/>
        <v>0</v>
      </c>
      <c r="G21" s="39">
        <f t="shared" si="11"/>
        <v>17361.400000000001</v>
      </c>
      <c r="H21" s="39">
        <f t="shared" si="11"/>
        <v>17361.400000000001</v>
      </c>
      <c r="I21" s="39">
        <f t="shared" si="11"/>
        <v>0</v>
      </c>
      <c r="J21" s="40">
        <f t="shared" si="2"/>
        <v>1</v>
      </c>
      <c r="K21" s="40">
        <f t="shared" si="3"/>
        <v>1</v>
      </c>
    </row>
    <row r="22" spans="1:11" x14ac:dyDescent="0.25">
      <c r="A22" s="60"/>
      <c r="B22" s="60"/>
      <c r="C22" s="38" t="s">
        <v>41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40" t="e">
        <f t="shared" si="2"/>
        <v>#DIV/0!</v>
      </c>
      <c r="K22" s="40" t="e">
        <f t="shared" si="3"/>
        <v>#DIV/0!</v>
      </c>
    </row>
    <row r="23" spans="1:11" x14ac:dyDescent="0.25">
      <c r="A23" s="60"/>
      <c r="B23" s="60"/>
      <c r="C23" s="38" t="s">
        <v>42</v>
      </c>
      <c r="D23" s="39">
        <f t="shared" ref="D23:I23" si="12">D58</f>
        <v>0</v>
      </c>
      <c r="E23" s="39">
        <f t="shared" si="12"/>
        <v>17361.400000000001</v>
      </c>
      <c r="F23" s="39">
        <f t="shared" si="12"/>
        <v>0</v>
      </c>
      <c r="G23" s="39">
        <f t="shared" si="12"/>
        <v>17361.400000000001</v>
      </c>
      <c r="H23" s="39">
        <f t="shared" si="12"/>
        <v>17361.400000000001</v>
      </c>
      <c r="I23" s="39">
        <f t="shared" si="12"/>
        <v>0</v>
      </c>
      <c r="J23" s="40">
        <f t="shared" si="2"/>
        <v>1</v>
      </c>
      <c r="K23" s="40">
        <f t="shared" si="3"/>
        <v>1</v>
      </c>
    </row>
    <row r="24" spans="1:11" x14ac:dyDescent="0.25">
      <c r="A24" s="60"/>
      <c r="B24" s="35"/>
      <c r="C24" s="38" t="s">
        <v>43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40" t="e">
        <f t="shared" si="2"/>
        <v>#DIV/0!</v>
      </c>
      <c r="K24" s="40" t="e">
        <f t="shared" si="3"/>
        <v>#DIV/0!</v>
      </c>
    </row>
    <row r="25" spans="1:11" x14ac:dyDescent="0.25">
      <c r="A25" s="60"/>
      <c r="B25" s="62" t="s">
        <v>94</v>
      </c>
      <c r="C25" s="38" t="s">
        <v>40</v>
      </c>
      <c r="D25" s="39">
        <f t="shared" ref="D25:I25" si="13">D26+D27+D28</f>
        <v>0</v>
      </c>
      <c r="E25" s="39">
        <f t="shared" si="13"/>
        <v>20000</v>
      </c>
      <c r="F25" s="39">
        <f t="shared" si="13"/>
        <v>0</v>
      </c>
      <c r="G25" s="39">
        <f t="shared" si="13"/>
        <v>8000</v>
      </c>
      <c r="H25" s="39">
        <f t="shared" si="13"/>
        <v>8000</v>
      </c>
      <c r="I25" s="39">
        <f t="shared" si="13"/>
        <v>0</v>
      </c>
      <c r="J25" s="40">
        <f t="shared" si="2"/>
        <v>0.4</v>
      </c>
      <c r="K25" s="40">
        <f t="shared" si="3"/>
        <v>0.4</v>
      </c>
    </row>
    <row r="26" spans="1:11" x14ac:dyDescent="0.25">
      <c r="A26" s="60"/>
      <c r="B26" s="60"/>
      <c r="C26" s="38" t="s">
        <v>41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40" t="e">
        <f t="shared" si="2"/>
        <v>#DIV/0!</v>
      </c>
      <c r="K26" s="40" t="e">
        <f t="shared" si="3"/>
        <v>#DIV/0!</v>
      </c>
    </row>
    <row r="27" spans="1:11" x14ac:dyDescent="0.25">
      <c r="A27" s="60"/>
      <c r="B27" s="60"/>
      <c r="C27" s="38" t="s">
        <v>42</v>
      </c>
      <c r="D27" s="39">
        <f t="shared" ref="D27:I27" si="14">D55</f>
        <v>0</v>
      </c>
      <c r="E27" s="39">
        <f t="shared" si="14"/>
        <v>20000</v>
      </c>
      <c r="F27" s="39">
        <f t="shared" si="14"/>
        <v>0</v>
      </c>
      <c r="G27" s="39">
        <f t="shared" si="14"/>
        <v>8000</v>
      </c>
      <c r="H27" s="39">
        <f t="shared" si="14"/>
        <v>8000</v>
      </c>
      <c r="I27" s="39">
        <f t="shared" si="14"/>
        <v>0</v>
      </c>
      <c r="J27" s="40">
        <f t="shared" si="2"/>
        <v>0.4</v>
      </c>
      <c r="K27" s="40">
        <f t="shared" si="3"/>
        <v>0.4</v>
      </c>
    </row>
    <row r="28" spans="1:11" x14ac:dyDescent="0.25">
      <c r="A28" s="61"/>
      <c r="B28" s="61"/>
      <c r="C28" s="38" t="s">
        <v>43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40" t="e">
        <f t="shared" si="2"/>
        <v>#DIV/0!</v>
      </c>
      <c r="K28" s="40" t="e">
        <f t="shared" si="3"/>
        <v>#DIV/0!</v>
      </c>
    </row>
    <row r="29" spans="1:11" x14ac:dyDescent="0.25">
      <c r="A29" s="59" t="s">
        <v>95</v>
      </c>
      <c r="B29" s="63" t="s">
        <v>47</v>
      </c>
      <c r="C29" s="10" t="s">
        <v>48</v>
      </c>
      <c r="D29" s="34">
        <f t="shared" ref="D29:I29" si="15">D30+D31</f>
        <v>0</v>
      </c>
      <c r="E29" s="12">
        <f t="shared" si="15"/>
        <v>125</v>
      </c>
      <c r="F29" s="12">
        <f t="shared" si="15"/>
        <v>0</v>
      </c>
      <c r="G29" s="12">
        <f t="shared" si="15"/>
        <v>125</v>
      </c>
      <c r="H29" s="12">
        <f t="shared" si="15"/>
        <v>125</v>
      </c>
      <c r="I29" s="12">
        <f t="shared" si="15"/>
        <v>0</v>
      </c>
      <c r="J29" s="23">
        <f t="shared" si="2"/>
        <v>1</v>
      </c>
      <c r="K29" s="23">
        <f t="shared" si="3"/>
        <v>1</v>
      </c>
    </row>
    <row r="30" spans="1:11" x14ac:dyDescent="0.25">
      <c r="A30" s="59"/>
      <c r="B30" s="64"/>
      <c r="C30" s="10" t="s">
        <v>42</v>
      </c>
      <c r="D30" s="34">
        <v>0</v>
      </c>
      <c r="E30" s="11">
        <v>120</v>
      </c>
      <c r="F30" s="34">
        <f t="shared" ref="F30:F31" si="16">F32</f>
        <v>0</v>
      </c>
      <c r="G30" s="11">
        <v>120</v>
      </c>
      <c r="H30" s="11">
        <v>120</v>
      </c>
      <c r="I30" s="12">
        <f>H30-G30</f>
        <v>0</v>
      </c>
      <c r="J30" s="23">
        <f t="shared" si="2"/>
        <v>1</v>
      </c>
      <c r="K30" s="23">
        <f t="shared" si="3"/>
        <v>1</v>
      </c>
    </row>
    <row r="31" spans="1:11" ht="49.5" customHeight="1" x14ac:dyDescent="0.25">
      <c r="A31" s="59"/>
      <c r="B31" s="30"/>
      <c r="C31" s="10" t="s">
        <v>43</v>
      </c>
      <c r="D31" s="34">
        <v>0</v>
      </c>
      <c r="E31" s="11">
        <v>5</v>
      </c>
      <c r="F31" s="34">
        <f t="shared" si="16"/>
        <v>0</v>
      </c>
      <c r="G31" s="11">
        <v>5</v>
      </c>
      <c r="H31" s="11">
        <v>5</v>
      </c>
      <c r="I31" s="12">
        <f>H31-G31</f>
        <v>0</v>
      </c>
      <c r="J31" s="23">
        <f t="shared" si="2"/>
        <v>1</v>
      </c>
      <c r="K31" s="23">
        <f t="shared" si="3"/>
        <v>1</v>
      </c>
    </row>
    <row r="32" spans="1:11" x14ac:dyDescent="0.25">
      <c r="A32" s="65" t="s">
        <v>49</v>
      </c>
      <c r="B32" s="63" t="s">
        <v>47</v>
      </c>
      <c r="C32" s="10" t="s">
        <v>48</v>
      </c>
      <c r="D32" s="41">
        <f t="shared" ref="D32:I32" si="17">D33+D34</f>
        <v>0</v>
      </c>
      <c r="E32" s="42">
        <f t="shared" si="17"/>
        <v>4424.1000000000004</v>
      </c>
      <c r="F32" s="42">
        <f t="shared" si="17"/>
        <v>0</v>
      </c>
      <c r="G32" s="42">
        <f t="shared" si="17"/>
        <v>787.06319999999994</v>
      </c>
      <c r="H32" s="42">
        <f t="shared" si="17"/>
        <v>787.06319999999994</v>
      </c>
      <c r="I32" s="42">
        <f t="shared" si="17"/>
        <v>0</v>
      </c>
      <c r="J32" s="23">
        <f t="shared" si="2"/>
        <v>0.17790357360819148</v>
      </c>
      <c r="K32" s="23">
        <f t="shared" si="3"/>
        <v>0.17790357360819148</v>
      </c>
    </row>
    <row r="33" spans="1:11" x14ac:dyDescent="0.25">
      <c r="A33" s="66"/>
      <c r="B33" s="64"/>
      <c r="C33" s="10" t="s">
        <v>42</v>
      </c>
      <c r="D33" s="41">
        <f t="shared" ref="D33:I34" si="18">D36+D39+D42+D45+D51+D48</f>
        <v>0</v>
      </c>
      <c r="E33" s="42">
        <f t="shared" si="18"/>
        <v>4029.7000000000003</v>
      </c>
      <c r="F33" s="42">
        <f t="shared" si="18"/>
        <v>0</v>
      </c>
      <c r="G33" s="42">
        <f t="shared" si="18"/>
        <v>750.16319999999996</v>
      </c>
      <c r="H33" s="42">
        <f t="shared" si="18"/>
        <v>750.16319999999996</v>
      </c>
      <c r="I33" s="42">
        <f t="shared" si="18"/>
        <v>0</v>
      </c>
      <c r="J33" s="23">
        <f t="shared" si="2"/>
        <v>0.18615857259845645</v>
      </c>
      <c r="K33" s="23">
        <f t="shared" si="3"/>
        <v>0.18615857259845645</v>
      </c>
    </row>
    <row r="34" spans="1:11" ht="67.5" customHeight="1" x14ac:dyDescent="0.25">
      <c r="A34" s="66"/>
      <c r="B34" s="30"/>
      <c r="C34" s="10" t="s">
        <v>43</v>
      </c>
      <c r="D34" s="41">
        <f t="shared" si="18"/>
        <v>0</v>
      </c>
      <c r="E34" s="42">
        <f t="shared" si="18"/>
        <v>394.40000000000003</v>
      </c>
      <c r="F34" s="42">
        <f t="shared" si="18"/>
        <v>0</v>
      </c>
      <c r="G34" s="42">
        <f t="shared" si="18"/>
        <v>36.900000000000006</v>
      </c>
      <c r="H34" s="42">
        <f t="shared" si="18"/>
        <v>36.900000000000006</v>
      </c>
      <c r="I34" s="42">
        <f t="shared" si="18"/>
        <v>0</v>
      </c>
      <c r="J34" s="23">
        <f t="shared" si="2"/>
        <v>9.3559837728194734E-2</v>
      </c>
      <c r="K34" s="23">
        <f t="shared" si="3"/>
        <v>9.3559837728194734E-2</v>
      </c>
    </row>
    <row r="35" spans="1:11" x14ac:dyDescent="0.25">
      <c r="A35" s="59" t="s">
        <v>50</v>
      </c>
      <c r="B35" s="63" t="s">
        <v>47</v>
      </c>
      <c r="C35" s="10" t="s">
        <v>48</v>
      </c>
      <c r="D35" s="34">
        <f t="shared" ref="D35:I35" si="19">D36+D37</f>
        <v>0</v>
      </c>
      <c r="E35" s="12">
        <f t="shared" si="19"/>
        <v>1300</v>
      </c>
      <c r="F35" s="12">
        <f t="shared" si="19"/>
        <v>0</v>
      </c>
      <c r="G35" s="12">
        <f t="shared" si="19"/>
        <v>0</v>
      </c>
      <c r="H35" s="12">
        <f t="shared" si="19"/>
        <v>0</v>
      </c>
      <c r="I35" s="12">
        <f t="shared" si="19"/>
        <v>0</v>
      </c>
      <c r="J35" s="23">
        <f t="shared" si="2"/>
        <v>0</v>
      </c>
      <c r="K35" s="23">
        <f t="shared" si="3"/>
        <v>0</v>
      </c>
    </row>
    <row r="36" spans="1:11" x14ac:dyDescent="0.25">
      <c r="A36" s="59"/>
      <c r="B36" s="64"/>
      <c r="C36" s="10" t="s">
        <v>42</v>
      </c>
      <c r="D36" s="34">
        <v>0</v>
      </c>
      <c r="E36" s="11">
        <v>950</v>
      </c>
      <c r="F36" s="34">
        <f t="shared" ref="F36:F37" si="20">F38</f>
        <v>0</v>
      </c>
      <c r="G36" s="34"/>
      <c r="H36" s="34"/>
      <c r="I36" s="34"/>
      <c r="J36" s="23">
        <f t="shared" si="2"/>
        <v>0</v>
      </c>
      <c r="K36" s="23">
        <f t="shared" si="3"/>
        <v>0</v>
      </c>
    </row>
    <row r="37" spans="1:11" ht="93" customHeight="1" x14ac:dyDescent="0.25">
      <c r="A37" s="59"/>
      <c r="B37" s="30"/>
      <c r="C37" s="10" t="s">
        <v>43</v>
      </c>
      <c r="D37" s="34">
        <v>0</v>
      </c>
      <c r="E37" s="11">
        <v>350</v>
      </c>
      <c r="F37" s="34">
        <f t="shared" si="20"/>
        <v>0</v>
      </c>
      <c r="G37" s="34"/>
      <c r="H37" s="34"/>
      <c r="I37" s="34"/>
      <c r="J37" s="23">
        <f t="shared" si="2"/>
        <v>0</v>
      </c>
      <c r="K37" s="23">
        <f t="shared" si="3"/>
        <v>0</v>
      </c>
    </row>
    <row r="38" spans="1:11" x14ac:dyDescent="0.25">
      <c r="A38" s="59" t="s">
        <v>51</v>
      </c>
      <c r="B38" s="63" t="s">
        <v>47</v>
      </c>
      <c r="C38" s="10" t="s">
        <v>48</v>
      </c>
      <c r="D38" s="34">
        <f t="shared" ref="D38:I38" si="21">D39+D40</f>
        <v>0</v>
      </c>
      <c r="E38" s="12">
        <f t="shared" si="21"/>
        <v>0</v>
      </c>
      <c r="F38" s="12">
        <f t="shared" si="21"/>
        <v>0</v>
      </c>
      <c r="G38" s="12">
        <f t="shared" si="21"/>
        <v>0</v>
      </c>
      <c r="H38" s="12">
        <f t="shared" si="21"/>
        <v>0</v>
      </c>
      <c r="I38" s="12">
        <f t="shared" si="21"/>
        <v>0</v>
      </c>
      <c r="J38" s="23" t="e">
        <f t="shared" si="2"/>
        <v>#DIV/0!</v>
      </c>
      <c r="K38" s="23" t="e">
        <f t="shared" si="3"/>
        <v>#DIV/0!</v>
      </c>
    </row>
    <row r="39" spans="1:11" x14ac:dyDescent="0.25">
      <c r="A39" s="59"/>
      <c r="B39" s="64"/>
      <c r="C39" s="10" t="s">
        <v>42</v>
      </c>
      <c r="D39" s="34">
        <v>0</v>
      </c>
      <c r="E39" s="11">
        <v>0</v>
      </c>
      <c r="F39" s="34">
        <f t="shared" ref="F39:F40" si="22">F41</f>
        <v>0</v>
      </c>
      <c r="G39" s="34"/>
      <c r="H39" s="34"/>
      <c r="I39" s="34"/>
      <c r="J39" s="23" t="e">
        <f t="shared" si="2"/>
        <v>#DIV/0!</v>
      </c>
      <c r="K39" s="23" t="e">
        <f t="shared" si="3"/>
        <v>#DIV/0!</v>
      </c>
    </row>
    <row r="40" spans="1:11" ht="78.75" customHeight="1" x14ac:dyDescent="0.25">
      <c r="A40" s="59"/>
      <c r="B40" s="30"/>
      <c r="C40" s="10" t="s">
        <v>43</v>
      </c>
      <c r="D40" s="34">
        <v>0</v>
      </c>
      <c r="E40" s="11">
        <v>0</v>
      </c>
      <c r="F40" s="34">
        <f t="shared" si="22"/>
        <v>0</v>
      </c>
      <c r="G40" s="34"/>
      <c r="H40" s="34"/>
      <c r="I40" s="34"/>
      <c r="J40" s="23" t="e">
        <f t="shared" si="2"/>
        <v>#DIV/0!</v>
      </c>
      <c r="K40" s="23" t="e">
        <f t="shared" si="3"/>
        <v>#DIV/0!</v>
      </c>
    </row>
    <row r="41" spans="1:11" x14ac:dyDescent="0.25">
      <c r="A41" s="59" t="s">
        <v>52</v>
      </c>
      <c r="B41" s="63" t="s">
        <v>47</v>
      </c>
      <c r="C41" s="10" t="s">
        <v>48</v>
      </c>
      <c r="D41" s="34">
        <f t="shared" ref="D41:I41" si="23">D42+D43</f>
        <v>0</v>
      </c>
      <c r="E41" s="12">
        <f t="shared" si="23"/>
        <v>0</v>
      </c>
      <c r="F41" s="12">
        <f t="shared" si="23"/>
        <v>0</v>
      </c>
      <c r="G41" s="12">
        <f t="shared" si="23"/>
        <v>0</v>
      </c>
      <c r="H41" s="12">
        <f t="shared" si="23"/>
        <v>0</v>
      </c>
      <c r="I41" s="12">
        <f t="shared" si="23"/>
        <v>0</v>
      </c>
      <c r="J41" s="23" t="e">
        <f t="shared" si="2"/>
        <v>#DIV/0!</v>
      </c>
      <c r="K41" s="23" t="e">
        <f t="shared" si="3"/>
        <v>#DIV/0!</v>
      </c>
    </row>
    <row r="42" spans="1:11" x14ac:dyDescent="0.25">
      <c r="A42" s="59"/>
      <c r="B42" s="64"/>
      <c r="C42" s="10" t="s">
        <v>42</v>
      </c>
      <c r="D42" s="34">
        <v>0</v>
      </c>
      <c r="E42" s="11">
        <v>0</v>
      </c>
      <c r="F42" s="34">
        <f t="shared" ref="F42:F43" si="24">F44</f>
        <v>0</v>
      </c>
      <c r="G42" s="34"/>
      <c r="H42" s="34"/>
      <c r="I42" s="34"/>
      <c r="J42" s="23" t="e">
        <f t="shared" si="2"/>
        <v>#DIV/0!</v>
      </c>
      <c r="K42" s="23" t="e">
        <f t="shared" si="3"/>
        <v>#DIV/0!</v>
      </c>
    </row>
    <row r="43" spans="1:11" ht="63.75" customHeight="1" x14ac:dyDescent="0.25">
      <c r="A43" s="59"/>
      <c r="B43" s="30"/>
      <c r="C43" s="10" t="s">
        <v>43</v>
      </c>
      <c r="D43" s="34">
        <v>0</v>
      </c>
      <c r="E43" s="11">
        <v>0</v>
      </c>
      <c r="F43" s="34">
        <f t="shared" si="24"/>
        <v>0</v>
      </c>
      <c r="G43" s="34"/>
      <c r="H43" s="34"/>
      <c r="I43" s="34"/>
      <c r="J43" s="23" t="e">
        <f t="shared" si="2"/>
        <v>#DIV/0!</v>
      </c>
      <c r="K43" s="23" t="e">
        <f t="shared" si="3"/>
        <v>#DIV/0!</v>
      </c>
    </row>
    <row r="44" spans="1:11" x14ac:dyDescent="0.25">
      <c r="A44" s="59" t="s">
        <v>53</v>
      </c>
      <c r="B44" s="63" t="s">
        <v>47</v>
      </c>
      <c r="C44" s="10" t="s">
        <v>48</v>
      </c>
      <c r="D44" s="34">
        <f t="shared" ref="D44:I44" si="25">D45+D46</f>
        <v>0</v>
      </c>
      <c r="E44" s="12">
        <f t="shared" si="25"/>
        <v>150</v>
      </c>
      <c r="F44" s="12">
        <f t="shared" si="25"/>
        <v>0</v>
      </c>
      <c r="G44" s="12">
        <f t="shared" si="25"/>
        <v>0</v>
      </c>
      <c r="H44" s="12">
        <f t="shared" si="25"/>
        <v>0</v>
      </c>
      <c r="I44" s="12">
        <f t="shared" si="25"/>
        <v>0</v>
      </c>
      <c r="J44" s="23">
        <f t="shared" si="2"/>
        <v>0</v>
      </c>
      <c r="K44" s="23">
        <f t="shared" si="3"/>
        <v>0</v>
      </c>
    </row>
    <row r="45" spans="1:11" x14ac:dyDescent="0.25">
      <c r="A45" s="59"/>
      <c r="B45" s="64"/>
      <c r="C45" s="10" t="s">
        <v>42</v>
      </c>
      <c r="D45" s="34">
        <v>0</v>
      </c>
      <c r="E45" s="11">
        <v>142.5</v>
      </c>
      <c r="F45" s="34">
        <f t="shared" ref="F45:F46" si="26">F47</f>
        <v>0</v>
      </c>
      <c r="G45" s="34"/>
      <c r="H45" s="34"/>
      <c r="I45" s="34"/>
      <c r="J45" s="23">
        <f t="shared" si="2"/>
        <v>0</v>
      </c>
      <c r="K45" s="23">
        <f t="shared" si="3"/>
        <v>0</v>
      </c>
    </row>
    <row r="46" spans="1:11" ht="67.5" customHeight="1" x14ac:dyDescent="0.25">
      <c r="A46" s="59"/>
      <c r="B46" s="30"/>
      <c r="C46" s="10" t="s">
        <v>43</v>
      </c>
      <c r="D46" s="34">
        <v>0</v>
      </c>
      <c r="E46" s="11">
        <v>7.5</v>
      </c>
      <c r="F46" s="34">
        <f t="shared" si="26"/>
        <v>0</v>
      </c>
      <c r="G46" s="34"/>
      <c r="H46" s="34"/>
      <c r="I46" s="34"/>
      <c r="J46" s="23">
        <f t="shared" si="2"/>
        <v>0</v>
      </c>
      <c r="K46" s="23">
        <f t="shared" si="3"/>
        <v>0</v>
      </c>
    </row>
    <row r="47" spans="1:11" x14ac:dyDescent="0.25">
      <c r="A47" s="59" t="s">
        <v>54</v>
      </c>
      <c r="B47" s="63" t="s">
        <v>47</v>
      </c>
      <c r="C47" s="10" t="s">
        <v>48</v>
      </c>
      <c r="D47" s="34">
        <f t="shared" ref="D47:I47" si="27">D48+D49</f>
        <v>0</v>
      </c>
      <c r="E47" s="12">
        <f t="shared" si="27"/>
        <v>1682.2</v>
      </c>
      <c r="F47" s="12">
        <f t="shared" si="27"/>
        <v>0</v>
      </c>
      <c r="G47" s="12">
        <f t="shared" si="27"/>
        <v>645.98219999999992</v>
      </c>
      <c r="H47" s="12">
        <f t="shared" si="27"/>
        <v>645.98219999999992</v>
      </c>
      <c r="I47" s="12">
        <f t="shared" si="27"/>
        <v>0</v>
      </c>
      <c r="J47" s="23">
        <f t="shared" si="2"/>
        <v>0.38401034359766967</v>
      </c>
      <c r="K47" s="23">
        <f t="shared" si="3"/>
        <v>0.38401034359766967</v>
      </c>
    </row>
    <row r="48" spans="1:11" x14ac:dyDescent="0.25">
      <c r="A48" s="59"/>
      <c r="B48" s="64"/>
      <c r="C48" s="10" t="s">
        <v>42</v>
      </c>
      <c r="D48" s="34">
        <v>0</v>
      </c>
      <c r="E48" s="11">
        <v>1663.9</v>
      </c>
      <c r="F48" s="34"/>
      <c r="G48" s="12">
        <v>627.68219999999997</v>
      </c>
      <c r="H48" s="12">
        <v>627.68219999999997</v>
      </c>
      <c r="I48" s="12">
        <f>H48-G48</f>
        <v>0</v>
      </c>
      <c r="J48" s="23">
        <f t="shared" si="2"/>
        <v>0.37723553098142915</v>
      </c>
      <c r="K48" s="23">
        <f t="shared" si="3"/>
        <v>0.37723553098142915</v>
      </c>
    </row>
    <row r="49" spans="1:11" ht="66" customHeight="1" x14ac:dyDescent="0.25">
      <c r="A49" s="59"/>
      <c r="B49" s="30"/>
      <c r="C49" s="10" t="s">
        <v>43</v>
      </c>
      <c r="D49" s="34">
        <v>0</v>
      </c>
      <c r="E49" s="11">
        <v>18.3</v>
      </c>
      <c r="F49" s="34"/>
      <c r="G49" s="12">
        <v>18.3</v>
      </c>
      <c r="H49" s="12">
        <v>18.3</v>
      </c>
      <c r="I49" s="34">
        <f>H49-G49</f>
        <v>0</v>
      </c>
      <c r="J49" s="23">
        <f t="shared" si="2"/>
        <v>1</v>
      </c>
      <c r="K49" s="23">
        <f t="shared" si="3"/>
        <v>1</v>
      </c>
    </row>
    <row r="50" spans="1:11" x14ac:dyDescent="0.25">
      <c r="A50" s="59" t="s">
        <v>55</v>
      </c>
      <c r="B50" s="63" t="s">
        <v>47</v>
      </c>
      <c r="C50" s="10" t="s">
        <v>48</v>
      </c>
      <c r="D50" s="34">
        <f t="shared" ref="D50:I50" si="28">D51+D52</f>
        <v>0</v>
      </c>
      <c r="E50" s="12">
        <f t="shared" si="28"/>
        <v>1291.8999999999999</v>
      </c>
      <c r="F50" s="12">
        <f t="shared" si="28"/>
        <v>0</v>
      </c>
      <c r="G50" s="12">
        <f t="shared" si="28"/>
        <v>141.08099999999999</v>
      </c>
      <c r="H50" s="12">
        <f t="shared" si="28"/>
        <v>141.08099999999999</v>
      </c>
      <c r="I50" s="12">
        <f t="shared" si="28"/>
        <v>0</v>
      </c>
      <c r="J50" s="23">
        <f t="shared" si="2"/>
        <v>0.10920427277653069</v>
      </c>
      <c r="K50" s="23">
        <f t="shared" si="3"/>
        <v>0.10920427277653069</v>
      </c>
    </row>
    <row r="51" spans="1:11" x14ac:dyDescent="0.25">
      <c r="A51" s="59"/>
      <c r="B51" s="64"/>
      <c r="C51" s="10" t="s">
        <v>42</v>
      </c>
      <c r="D51" s="34">
        <v>0</v>
      </c>
      <c r="E51" s="11">
        <v>1273.3</v>
      </c>
      <c r="F51" s="34"/>
      <c r="G51" s="12">
        <v>122.48099999999999</v>
      </c>
      <c r="H51" s="12">
        <v>122.48099999999999</v>
      </c>
      <c r="I51" s="12">
        <f>H51-G51</f>
        <v>0</v>
      </c>
      <c r="J51" s="23">
        <f t="shared" si="2"/>
        <v>9.6191785125265064E-2</v>
      </c>
      <c r="K51" s="23">
        <f t="shared" si="3"/>
        <v>9.6191785125265064E-2</v>
      </c>
    </row>
    <row r="52" spans="1:11" ht="71.25" customHeight="1" x14ac:dyDescent="0.25">
      <c r="A52" s="59"/>
      <c r="B52" s="30"/>
      <c r="C52" s="10" t="s">
        <v>43</v>
      </c>
      <c r="D52" s="34">
        <v>0</v>
      </c>
      <c r="E52" s="11">
        <v>18.600000000000001</v>
      </c>
      <c r="F52" s="34"/>
      <c r="G52" s="12">
        <v>18.600000000000001</v>
      </c>
      <c r="H52" s="12">
        <v>18.600000000000001</v>
      </c>
      <c r="I52" s="34">
        <f>H52-G52</f>
        <v>0</v>
      </c>
      <c r="J52" s="23">
        <f t="shared" si="2"/>
        <v>1</v>
      </c>
      <c r="K52" s="23">
        <f t="shared" si="3"/>
        <v>1</v>
      </c>
    </row>
    <row r="53" spans="1:11" ht="30" x14ac:dyDescent="0.25">
      <c r="A53" s="59" t="s">
        <v>56</v>
      </c>
      <c r="B53" s="43" t="s">
        <v>57</v>
      </c>
      <c r="C53" s="31" t="s">
        <v>48</v>
      </c>
      <c r="D53" s="34">
        <f>D54+D55</f>
        <v>1177</v>
      </c>
      <c r="E53" s="34">
        <f>E54+E55</f>
        <v>20080</v>
      </c>
      <c r="F53" s="34">
        <f t="shared" ref="F53:I53" si="29">F54+F55</f>
        <v>0</v>
      </c>
      <c r="G53" s="42">
        <f t="shared" si="29"/>
        <v>8080</v>
      </c>
      <c r="H53" s="42">
        <f t="shared" si="29"/>
        <v>8080</v>
      </c>
      <c r="I53" s="34">
        <f t="shared" si="29"/>
        <v>0</v>
      </c>
      <c r="J53" s="23">
        <f t="shared" si="2"/>
        <v>0.40239043824701193</v>
      </c>
      <c r="K53" s="23">
        <f t="shared" si="3"/>
        <v>0.40239043824701193</v>
      </c>
    </row>
    <row r="54" spans="1:11" ht="30" x14ac:dyDescent="0.25">
      <c r="A54" s="59"/>
      <c r="B54" s="43" t="s">
        <v>47</v>
      </c>
      <c r="C54" s="31" t="s">
        <v>42</v>
      </c>
      <c r="D54" s="34">
        <f>D56</f>
        <v>1177</v>
      </c>
      <c r="E54" s="34">
        <f>E56</f>
        <v>80</v>
      </c>
      <c r="F54" s="34">
        <f t="shared" ref="F54:I55" si="30">F56</f>
        <v>0</v>
      </c>
      <c r="G54" s="42">
        <f t="shared" si="30"/>
        <v>80</v>
      </c>
      <c r="H54" s="42">
        <f t="shared" si="30"/>
        <v>80</v>
      </c>
      <c r="I54" s="34">
        <f t="shared" si="30"/>
        <v>0</v>
      </c>
      <c r="J54" s="23">
        <f t="shared" si="2"/>
        <v>1</v>
      </c>
      <c r="K54" s="23">
        <f t="shared" si="3"/>
        <v>1</v>
      </c>
    </row>
    <row r="55" spans="1:11" ht="30" x14ac:dyDescent="0.25">
      <c r="A55" s="59"/>
      <c r="B55" s="43" t="s">
        <v>94</v>
      </c>
      <c r="C55" s="31" t="s">
        <v>42</v>
      </c>
      <c r="D55" s="34">
        <v>0</v>
      </c>
      <c r="E55" s="34">
        <f>E57</f>
        <v>20000</v>
      </c>
      <c r="F55" s="34">
        <f t="shared" si="30"/>
        <v>0</v>
      </c>
      <c r="G55" s="42">
        <f t="shared" si="30"/>
        <v>8000</v>
      </c>
      <c r="H55" s="42">
        <f t="shared" si="30"/>
        <v>8000</v>
      </c>
      <c r="I55" s="34">
        <f t="shared" si="30"/>
        <v>0</v>
      </c>
      <c r="J55" s="23">
        <f t="shared" si="2"/>
        <v>0.4</v>
      </c>
      <c r="K55" s="23">
        <f t="shared" si="3"/>
        <v>0.4</v>
      </c>
    </row>
    <row r="56" spans="1:11" ht="75" x14ac:dyDescent="0.25">
      <c r="A56" s="44" t="s">
        <v>96</v>
      </c>
      <c r="B56" s="31" t="s">
        <v>47</v>
      </c>
      <c r="C56" s="31" t="s">
        <v>42</v>
      </c>
      <c r="D56" s="34">
        <v>1177</v>
      </c>
      <c r="E56" s="34">
        <v>80</v>
      </c>
      <c r="F56" s="34">
        <v>0</v>
      </c>
      <c r="G56" s="12">
        <v>80</v>
      </c>
      <c r="H56" s="12">
        <v>80</v>
      </c>
      <c r="I56" s="34">
        <f>H56-G56</f>
        <v>0</v>
      </c>
      <c r="J56" s="23">
        <f t="shared" si="2"/>
        <v>1</v>
      </c>
      <c r="K56" s="23">
        <f t="shared" si="3"/>
        <v>1</v>
      </c>
    </row>
    <row r="57" spans="1:11" ht="165" x14ac:dyDescent="0.25">
      <c r="A57" s="44" t="s">
        <v>97</v>
      </c>
      <c r="B57" s="31" t="s">
        <v>94</v>
      </c>
      <c r="C57" s="31" t="s">
        <v>42</v>
      </c>
      <c r="D57" s="34">
        <v>0</v>
      </c>
      <c r="E57" s="34">
        <v>20000</v>
      </c>
      <c r="F57" s="34">
        <v>0</v>
      </c>
      <c r="G57" s="12">
        <v>8000</v>
      </c>
      <c r="H57" s="12">
        <v>8000</v>
      </c>
      <c r="I57" s="34">
        <v>0</v>
      </c>
      <c r="J57" s="23">
        <f t="shared" si="2"/>
        <v>0.4</v>
      </c>
      <c r="K57" s="23">
        <f t="shared" si="3"/>
        <v>0.4</v>
      </c>
    </row>
    <row r="58" spans="1:11" ht="135" x14ac:dyDescent="0.25">
      <c r="A58" s="44" t="s">
        <v>98</v>
      </c>
      <c r="B58" s="31" t="s">
        <v>93</v>
      </c>
      <c r="C58" s="31" t="s">
        <v>42</v>
      </c>
      <c r="D58" s="34">
        <v>0</v>
      </c>
      <c r="E58" s="34">
        <f>E59</f>
        <v>17361.400000000001</v>
      </c>
      <c r="F58" s="34">
        <f>F59</f>
        <v>0</v>
      </c>
      <c r="G58" s="42">
        <f>G59</f>
        <v>17361.400000000001</v>
      </c>
      <c r="H58" s="42">
        <f>H59</f>
        <v>17361.400000000001</v>
      </c>
      <c r="I58" s="34">
        <f>I59</f>
        <v>0</v>
      </c>
      <c r="J58" s="23">
        <f t="shared" si="2"/>
        <v>1</v>
      </c>
      <c r="K58" s="23">
        <f t="shared" si="3"/>
        <v>1</v>
      </c>
    </row>
    <row r="59" spans="1:11" ht="105" x14ac:dyDescent="0.25">
      <c r="A59" s="24" t="s">
        <v>99</v>
      </c>
      <c r="B59" s="31" t="s">
        <v>93</v>
      </c>
      <c r="C59" s="9" t="s">
        <v>42</v>
      </c>
      <c r="D59" s="34">
        <v>0</v>
      </c>
      <c r="E59" s="34">
        <v>17361.400000000001</v>
      </c>
      <c r="F59" s="34">
        <f t="shared" ref="F59:I59" si="31">F61</f>
        <v>0</v>
      </c>
      <c r="G59" s="12">
        <v>17361.400000000001</v>
      </c>
      <c r="H59" s="12">
        <v>17361.400000000001</v>
      </c>
      <c r="I59" s="34">
        <f t="shared" si="31"/>
        <v>0</v>
      </c>
      <c r="J59" s="23">
        <f t="shared" si="2"/>
        <v>1</v>
      </c>
      <c r="K59" s="23">
        <f t="shared" si="3"/>
        <v>1</v>
      </c>
    </row>
  </sheetData>
  <mergeCells count="26">
    <mergeCell ref="B44:B45"/>
    <mergeCell ref="A47:A49"/>
    <mergeCell ref="B47:B48"/>
    <mergeCell ref="A50:A52"/>
    <mergeCell ref="B50:B51"/>
    <mergeCell ref="A2:K2"/>
    <mergeCell ref="A3:K3"/>
    <mergeCell ref="A4:K4"/>
    <mergeCell ref="A8:A28"/>
    <mergeCell ref="B25:B28"/>
    <mergeCell ref="A53:A55"/>
    <mergeCell ref="B8:B12"/>
    <mergeCell ref="B13:B15"/>
    <mergeCell ref="B17:B20"/>
    <mergeCell ref="B21:B23"/>
    <mergeCell ref="A29:A31"/>
    <mergeCell ref="B29:B30"/>
    <mergeCell ref="A32:A34"/>
    <mergeCell ref="B32:B33"/>
    <mergeCell ref="A35:A37"/>
    <mergeCell ref="B35:B36"/>
    <mergeCell ref="A38:A40"/>
    <mergeCell ref="B38:B39"/>
    <mergeCell ref="A41:A43"/>
    <mergeCell ref="B41:B42"/>
    <mergeCell ref="A44:A46"/>
  </mergeCells>
  <pageMargins left="0.23622047244094491" right="0.23622047244094491" top="0.74803149606299213" bottom="0.74803149606299213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6</vt:lpstr>
      <vt:lpstr>Форма 7</vt:lpstr>
      <vt:lpstr>Форма 8</vt:lpstr>
      <vt:lpstr>'Форма 6'!Заголовки_для_печати</vt:lpstr>
      <vt:lpstr>'Форма 7'!Заголовки_для_печати</vt:lpstr>
      <vt:lpstr>'Форма 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2020-04-15T10:39:13Z</dcterms:modified>
</cp:coreProperties>
</file>