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3040" windowHeight="9195"/>
  </bookViews>
  <sheets>
    <sheet name="Форма 8 " sheetId="5" r:id="rId1"/>
    <sheet name="Лист1" sheetId="4" r:id="rId2"/>
  </sheets>
  <definedNames>
    <definedName name="_xlnm.Print_Titles" localSheetId="0">'Форма 8 '!$6:$7</definedName>
  </definedNames>
  <calcPr calcId="162913"/>
</workbook>
</file>

<file path=xl/calcChain.xml><?xml version="1.0" encoding="utf-8"?>
<calcChain xmlns="http://schemas.openxmlformats.org/spreadsheetml/2006/main">
  <c r="H92" i="5" l="1"/>
  <c r="G92" i="5"/>
  <c r="E92" i="5"/>
  <c r="H126" i="5" l="1"/>
  <c r="G126" i="5"/>
  <c r="F126" i="5"/>
  <c r="E126" i="5"/>
  <c r="D126" i="5"/>
  <c r="H94" i="5"/>
  <c r="K94" i="5" s="1"/>
  <c r="K139" i="5"/>
  <c r="J139" i="5"/>
  <c r="I138" i="5"/>
  <c r="I94" i="5" s="1"/>
  <c r="I84" i="5" s="1"/>
  <c r="H138" i="5"/>
  <c r="G138" i="5"/>
  <c r="G94" i="5" s="1"/>
  <c r="E138" i="5"/>
  <c r="E94" i="5" s="1"/>
  <c r="E84" i="5" s="1"/>
  <c r="D138" i="5"/>
  <c r="D94" i="5" s="1"/>
  <c r="D84" i="5" s="1"/>
  <c r="G84" i="5" l="1"/>
  <c r="J84" i="5" s="1"/>
  <c r="J94" i="5"/>
  <c r="H84" i="5"/>
  <c r="K84" i="5" s="1"/>
  <c r="K138" i="5"/>
  <c r="J138" i="5"/>
  <c r="K127" i="5"/>
  <c r="H127" i="5"/>
  <c r="G127" i="5"/>
  <c r="J127" i="5" s="1"/>
  <c r="F127" i="5"/>
  <c r="E127" i="5"/>
  <c r="D127" i="5"/>
  <c r="K134" i="5"/>
  <c r="J134" i="5"/>
  <c r="I134" i="5"/>
  <c r="I127" i="5" s="1"/>
  <c r="K133" i="5"/>
  <c r="J133" i="5"/>
  <c r="I133" i="5"/>
  <c r="I132" i="5" s="1"/>
  <c r="H132" i="5"/>
  <c r="G132" i="5"/>
  <c r="F132" i="5"/>
  <c r="E132" i="5"/>
  <c r="D132" i="5"/>
  <c r="H128" i="5"/>
  <c r="H125" i="5" s="1"/>
  <c r="G128" i="5"/>
  <c r="G125" i="5" s="1"/>
  <c r="E128" i="5"/>
  <c r="E125" i="5" s="1"/>
  <c r="D128" i="5"/>
  <c r="K131" i="5"/>
  <c r="J131" i="5"/>
  <c r="H135" i="5"/>
  <c r="G135" i="5"/>
  <c r="E135" i="5"/>
  <c r="D135" i="5"/>
  <c r="K137" i="5"/>
  <c r="J137" i="5"/>
  <c r="I137" i="5"/>
  <c r="I131" i="5" s="1"/>
  <c r="I128" i="5" s="1"/>
  <c r="F137" i="5"/>
  <c r="F131" i="5" s="1"/>
  <c r="F128" i="5" s="1"/>
  <c r="F125" i="5" s="1"/>
  <c r="K141" i="5"/>
  <c r="J141" i="5"/>
  <c r="F141" i="5"/>
  <c r="F139" i="5" s="1"/>
  <c r="F138" i="5" s="1"/>
  <c r="F94" i="5" s="1"/>
  <c r="F84" i="5" s="1"/>
  <c r="I140" i="5"/>
  <c r="H140" i="5"/>
  <c r="G140" i="5"/>
  <c r="E140" i="5"/>
  <c r="D140" i="5"/>
  <c r="K103" i="5"/>
  <c r="J103" i="5"/>
  <c r="H102" i="5"/>
  <c r="G102" i="5"/>
  <c r="E102" i="5"/>
  <c r="J102" i="5" s="1"/>
  <c r="D102" i="5"/>
  <c r="F140" i="5" l="1"/>
  <c r="D95" i="5"/>
  <c r="J132" i="5"/>
  <c r="K140" i="5"/>
  <c r="K132" i="5"/>
  <c r="H95" i="5"/>
  <c r="E95" i="5"/>
  <c r="G95" i="5"/>
  <c r="K102" i="5"/>
  <c r="J140" i="5"/>
  <c r="E77" i="5" l="1"/>
  <c r="I52" i="5" l="1"/>
  <c r="H52" i="5"/>
  <c r="G52" i="5"/>
  <c r="F52" i="5"/>
  <c r="E52" i="5"/>
  <c r="K54" i="5"/>
  <c r="J54" i="5"/>
  <c r="K53" i="5"/>
  <c r="J53" i="5"/>
  <c r="I51" i="5"/>
  <c r="I50" i="5"/>
  <c r="I49" i="5"/>
  <c r="H51" i="5"/>
  <c r="H50" i="5"/>
  <c r="K50" i="5" s="1"/>
  <c r="G51" i="5"/>
  <c r="G50" i="5"/>
  <c r="G49" i="5" s="1"/>
  <c r="F51" i="5"/>
  <c r="F50" i="5"/>
  <c r="E51" i="5"/>
  <c r="E50" i="5"/>
  <c r="E49" i="5"/>
  <c r="D51" i="5"/>
  <c r="D50" i="5"/>
  <c r="D49" i="5" s="1"/>
  <c r="D52" i="5"/>
  <c r="J50" i="5" l="1"/>
  <c r="J51" i="5"/>
  <c r="H49" i="5"/>
  <c r="F49" i="5"/>
  <c r="K51" i="5"/>
  <c r="E116" i="5" l="1"/>
  <c r="D113" i="5"/>
  <c r="I83" i="5" l="1"/>
  <c r="H83" i="5"/>
  <c r="G83" i="5"/>
  <c r="F83" i="5"/>
  <c r="E83" i="5"/>
  <c r="D83" i="5"/>
  <c r="K136" i="5"/>
  <c r="J136" i="5"/>
  <c r="I136" i="5"/>
  <c r="I135" i="5" s="1"/>
  <c r="F136" i="5"/>
  <c r="F135" i="5" s="1"/>
  <c r="K135" i="5"/>
  <c r="J135" i="5"/>
  <c r="K130" i="5"/>
  <c r="J130" i="5"/>
  <c r="K129" i="5"/>
  <c r="J129" i="5"/>
  <c r="I129" i="5"/>
  <c r="I126" i="5" s="1"/>
  <c r="I125" i="5" s="1"/>
  <c r="H99" i="5"/>
  <c r="H97" i="5" s="1"/>
  <c r="G99" i="5"/>
  <c r="E99" i="5"/>
  <c r="D125" i="5"/>
  <c r="K124" i="5"/>
  <c r="J124" i="5"/>
  <c r="I124" i="5"/>
  <c r="K123" i="5"/>
  <c r="J123" i="5"/>
  <c r="I123" i="5"/>
  <c r="H122" i="5"/>
  <c r="G122" i="5"/>
  <c r="F122" i="5"/>
  <c r="E122" i="5"/>
  <c r="D122" i="5"/>
  <c r="K121" i="5"/>
  <c r="J121" i="5"/>
  <c r="I121" i="5"/>
  <c r="I120" i="5"/>
  <c r="J120" i="5"/>
  <c r="H119" i="5"/>
  <c r="G119" i="5"/>
  <c r="F119" i="5"/>
  <c r="F117" i="5" s="1"/>
  <c r="F115" i="5" s="1"/>
  <c r="D119" i="5"/>
  <c r="K118" i="5"/>
  <c r="J118" i="5"/>
  <c r="F118" i="5"/>
  <c r="K117" i="5"/>
  <c r="J117" i="5"/>
  <c r="I116" i="5"/>
  <c r="H116" i="5"/>
  <c r="K116" i="5" s="1"/>
  <c r="G116" i="5"/>
  <c r="D116" i="5"/>
  <c r="K115" i="5"/>
  <c r="J115" i="5"/>
  <c r="K114" i="5"/>
  <c r="J114" i="5"/>
  <c r="I113" i="5"/>
  <c r="H113" i="5"/>
  <c r="G113" i="5"/>
  <c r="E113" i="5"/>
  <c r="K112" i="5"/>
  <c r="J112" i="5"/>
  <c r="K111" i="5"/>
  <c r="J111" i="5"/>
  <c r="I110" i="5"/>
  <c r="H110" i="5"/>
  <c r="G110" i="5"/>
  <c r="E110" i="5"/>
  <c r="D110" i="5"/>
  <c r="K109" i="5"/>
  <c r="J109" i="5"/>
  <c r="K108" i="5"/>
  <c r="J108" i="5"/>
  <c r="I107" i="5"/>
  <c r="H107" i="5"/>
  <c r="G107" i="5"/>
  <c r="E107" i="5"/>
  <c r="D107" i="5"/>
  <c r="H106" i="5"/>
  <c r="H91" i="5" s="1"/>
  <c r="H86" i="5" s="1"/>
  <c r="G106" i="5"/>
  <c r="G91" i="5" s="1"/>
  <c r="G86" i="5" s="1"/>
  <c r="E106" i="5"/>
  <c r="D106" i="5"/>
  <c r="D91" i="5" s="1"/>
  <c r="D86" i="5" s="1"/>
  <c r="H105" i="5"/>
  <c r="G105" i="5"/>
  <c r="E105" i="5"/>
  <c r="D105" i="5"/>
  <c r="K100" i="5"/>
  <c r="J100" i="5"/>
  <c r="I99" i="5"/>
  <c r="I97" i="5" s="1"/>
  <c r="D99" i="5"/>
  <c r="D97" i="5" s="1"/>
  <c r="K98" i="5"/>
  <c r="J98" i="5"/>
  <c r="K96" i="5"/>
  <c r="J96" i="5"/>
  <c r="K93" i="5"/>
  <c r="J93" i="5"/>
  <c r="D92" i="5"/>
  <c r="K89" i="5"/>
  <c r="J89" i="5"/>
  <c r="K87" i="5"/>
  <c r="J87" i="5"/>
  <c r="H104" i="5" l="1"/>
  <c r="D104" i="5"/>
  <c r="K105" i="5"/>
  <c r="K107" i="5"/>
  <c r="K110" i="5"/>
  <c r="K113" i="5"/>
  <c r="K106" i="5"/>
  <c r="G90" i="5"/>
  <c r="G88" i="5" s="1"/>
  <c r="I119" i="5"/>
  <c r="K83" i="5"/>
  <c r="E91" i="5"/>
  <c r="J91" i="5" s="1"/>
  <c r="G104" i="5"/>
  <c r="I105" i="5"/>
  <c r="F99" i="5"/>
  <c r="F97" i="5" s="1"/>
  <c r="I106" i="5"/>
  <c r="I91" i="5" s="1"/>
  <c r="I122" i="5"/>
  <c r="G97" i="5"/>
  <c r="K99" i="5"/>
  <c r="E97" i="5"/>
  <c r="K97" i="5" s="1"/>
  <c r="J110" i="5"/>
  <c r="J106" i="5"/>
  <c r="K122" i="5"/>
  <c r="E104" i="5"/>
  <c r="K104" i="5" s="1"/>
  <c r="J122" i="5"/>
  <c r="E90" i="5"/>
  <c r="E85" i="5" s="1"/>
  <c r="J126" i="5"/>
  <c r="J99" i="5"/>
  <c r="J105" i="5"/>
  <c r="J107" i="5"/>
  <c r="J113" i="5"/>
  <c r="J116" i="5"/>
  <c r="F116" i="5"/>
  <c r="F114" i="5" s="1"/>
  <c r="F112" i="5" s="1"/>
  <c r="E119" i="5"/>
  <c r="K119" i="5" s="1"/>
  <c r="D90" i="5"/>
  <c r="D85" i="5" s="1"/>
  <c r="D82" i="5" s="1"/>
  <c r="K126" i="5"/>
  <c r="J92" i="5"/>
  <c r="J95" i="5"/>
  <c r="K120" i="5"/>
  <c r="J128" i="5"/>
  <c r="J83" i="5"/>
  <c r="K128" i="5"/>
  <c r="H90" i="5"/>
  <c r="F113" i="5" l="1"/>
  <c r="F111" i="5" s="1"/>
  <c r="E86" i="5"/>
  <c r="K86" i="5" s="1"/>
  <c r="K91" i="5"/>
  <c r="G85" i="5"/>
  <c r="J85" i="5" s="1"/>
  <c r="K125" i="5"/>
  <c r="J125" i="5"/>
  <c r="I90" i="5"/>
  <c r="I88" i="5" s="1"/>
  <c r="I103" i="5"/>
  <c r="I102" i="5" s="1"/>
  <c r="I104" i="5"/>
  <c r="J97" i="5"/>
  <c r="I86" i="5"/>
  <c r="E88" i="5"/>
  <c r="J88" i="5" s="1"/>
  <c r="D88" i="5"/>
  <c r="J119" i="5"/>
  <c r="J90" i="5"/>
  <c r="J104" i="5"/>
  <c r="H88" i="5"/>
  <c r="H85" i="5"/>
  <c r="H82" i="5" s="1"/>
  <c r="K90" i="5"/>
  <c r="F110" i="5"/>
  <c r="F108" i="5" s="1"/>
  <c r="F109" i="5"/>
  <c r="F106" i="5" s="1"/>
  <c r="K92" i="5"/>
  <c r="K95" i="5"/>
  <c r="K88" i="5" l="1"/>
  <c r="E82" i="5"/>
  <c r="K82" i="5" s="1"/>
  <c r="G82" i="5"/>
  <c r="J82" i="5" s="1"/>
  <c r="J86" i="5"/>
  <c r="I95" i="5"/>
  <c r="I92" i="5" s="1"/>
  <c r="F91" i="5"/>
  <c r="F86" i="5" s="1"/>
  <c r="F107" i="5"/>
  <c r="F105" i="5"/>
  <c r="F103" i="5" s="1"/>
  <c r="F102" i="5" s="1"/>
  <c r="K85" i="5"/>
  <c r="F95" i="5" l="1"/>
  <c r="F92" i="5" s="1"/>
  <c r="I85" i="5"/>
  <c r="I82" i="5" s="1"/>
  <c r="F104" i="5"/>
  <c r="F90" i="5"/>
  <c r="F88" i="5" l="1"/>
  <c r="F85" i="5"/>
  <c r="F82" i="5" s="1"/>
  <c r="H75" i="5" l="1"/>
  <c r="H56" i="5"/>
  <c r="H45" i="5" s="1"/>
  <c r="G56" i="5"/>
  <c r="G45" i="5" s="1"/>
  <c r="F56" i="5"/>
  <c r="F45" i="5" s="1"/>
  <c r="H55" i="5"/>
  <c r="H44" i="5" s="1"/>
  <c r="G55" i="5"/>
  <c r="G44" i="5" s="1"/>
  <c r="F55" i="5"/>
  <c r="F44" i="5" s="1"/>
  <c r="H57" i="5"/>
  <c r="H48" i="5" s="1"/>
  <c r="G57" i="5"/>
  <c r="F57" i="5"/>
  <c r="H47" i="5"/>
  <c r="H17" i="5" s="1"/>
  <c r="H15" i="5"/>
  <c r="H11" i="5" s="1"/>
  <c r="H43" i="5"/>
  <c r="H41" i="5"/>
  <c r="G48" i="5"/>
  <c r="G47" i="5"/>
  <c r="G39" i="5" s="1"/>
  <c r="G43" i="5"/>
  <c r="G41" i="5"/>
  <c r="F48" i="5"/>
  <c r="F18" i="5" s="1"/>
  <c r="F47" i="5"/>
  <c r="F17" i="5" s="1"/>
  <c r="F15" i="5"/>
  <c r="F11" i="5" s="1"/>
  <c r="F43" i="5"/>
  <c r="F41" i="5"/>
  <c r="E47" i="5"/>
  <c r="E17" i="5" s="1"/>
  <c r="E43" i="5"/>
  <c r="D47" i="5"/>
  <c r="D17" i="5" s="1"/>
  <c r="D43" i="5"/>
  <c r="K62" i="5"/>
  <c r="J62" i="5"/>
  <c r="K61" i="5"/>
  <c r="J61" i="5"/>
  <c r="K60" i="5"/>
  <c r="J60" i="5"/>
  <c r="K59" i="5"/>
  <c r="J59" i="5"/>
  <c r="I62" i="5"/>
  <c r="I56" i="5" s="1"/>
  <c r="I61" i="5"/>
  <c r="I55" i="5" s="1"/>
  <c r="I60" i="5"/>
  <c r="I59" i="5"/>
  <c r="E55" i="5"/>
  <c r="D55" i="5"/>
  <c r="D44" i="5" s="1"/>
  <c r="E56" i="5"/>
  <c r="D56" i="5"/>
  <c r="D45" i="5" s="1"/>
  <c r="D15" i="5" s="1"/>
  <c r="D11" i="5" s="1"/>
  <c r="E57" i="5"/>
  <c r="D57" i="5"/>
  <c r="D69" i="5"/>
  <c r="D41" i="5"/>
  <c r="D60" i="5"/>
  <c r="G40" i="5" l="1"/>
  <c r="H18" i="5"/>
  <c r="H16" i="5" s="1"/>
  <c r="H46" i="5"/>
  <c r="H40" i="5"/>
  <c r="F42" i="5"/>
  <c r="F46" i="5"/>
  <c r="F40" i="5"/>
  <c r="H42" i="5"/>
  <c r="K56" i="5"/>
  <c r="E45" i="5"/>
  <c r="K55" i="5"/>
  <c r="E44" i="5"/>
  <c r="F39" i="5"/>
  <c r="H39" i="5"/>
  <c r="E39" i="5"/>
  <c r="J39" i="5" s="1"/>
  <c r="E48" i="5"/>
  <c r="E18" i="5" s="1"/>
  <c r="K18" i="5" s="1"/>
  <c r="J47" i="5"/>
  <c r="K57" i="5"/>
  <c r="D48" i="5"/>
  <c r="D18" i="5" s="1"/>
  <c r="D16" i="5" s="1"/>
  <c r="F16" i="5"/>
  <c r="J45" i="5"/>
  <c r="J57" i="5"/>
  <c r="F38" i="5"/>
  <c r="H38" i="5"/>
  <c r="D46" i="5"/>
  <c r="K17" i="5"/>
  <c r="D39" i="5"/>
  <c r="G38" i="5"/>
  <c r="G42" i="5"/>
  <c r="G46" i="5"/>
  <c r="J43" i="5"/>
  <c r="K45" i="5"/>
  <c r="K47" i="5"/>
  <c r="J55" i="5"/>
  <c r="J56" i="5"/>
  <c r="G15" i="5"/>
  <c r="G11" i="5" s="1"/>
  <c r="G17" i="5"/>
  <c r="J17" i="5" s="1"/>
  <c r="K43" i="5"/>
  <c r="G18" i="5"/>
  <c r="D42" i="5"/>
  <c r="D40" i="5"/>
  <c r="E46" i="5" l="1"/>
  <c r="K46" i="5" s="1"/>
  <c r="E15" i="5"/>
  <c r="E11" i="5" s="1"/>
  <c r="K11" i="5" s="1"/>
  <c r="E41" i="5"/>
  <c r="K39" i="5"/>
  <c r="D38" i="5"/>
  <c r="E16" i="5"/>
  <c r="K16" i="5" s="1"/>
  <c r="K48" i="5"/>
  <c r="E40" i="5"/>
  <c r="J40" i="5" s="1"/>
  <c r="J48" i="5"/>
  <c r="J46" i="5"/>
  <c r="G16" i="5"/>
  <c r="J18" i="5"/>
  <c r="J44" i="5"/>
  <c r="E42" i="5"/>
  <c r="K42" i="5" s="1"/>
  <c r="K44" i="5"/>
  <c r="J16" i="5" l="1"/>
  <c r="J11" i="5"/>
  <c r="J41" i="5"/>
  <c r="K41" i="5"/>
  <c r="K40" i="5"/>
  <c r="E38" i="5"/>
  <c r="J42" i="5"/>
  <c r="K38" i="5" l="1"/>
  <c r="J38" i="5"/>
  <c r="J28" i="5"/>
  <c r="K28" i="5"/>
  <c r="H33" i="5"/>
  <c r="G33" i="5"/>
  <c r="F33" i="5"/>
  <c r="E33" i="5"/>
  <c r="D33" i="5"/>
  <c r="H72" i="5"/>
  <c r="H13" i="5" s="1"/>
  <c r="G72" i="5"/>
  <c r="G13" i="5" s="1"/>
  <c r="F72" i="5"/>
  <c r="F13" i="5" s="1"/>
  <c r="E72" i="5"/>
  <c r="E13" i="5" s="1"/>
  <c r="K70" i="5"/>
  <c r="D74" i="5"/>
  <c r="D73" i="5" s="1"/>
  <c r="D72" i="5"/>
  <c r="D13" i="5" s="1"/>
  <c r="H67" i="5"/>
  <c r="G67" i="5"/>
  <c r="K81" i="5"/>
  <c r="J81" i="5"/>
  <c r="I81" i="5"/>
  <c r="K80" i="5"/>
  <c r="J80" i="5"/>
  <c r="I80" i="5"/>
  <c r="K79" i="5"/>
  <c r="J79" i="5"/>
  <c r="I79" i="5"/>
  <c r="K78" i="5"/>
  <c r="J78" i="5"/>
  <c r="I78" i="5"/>
  <c r="K77" i="5"/>
  <c r="J77" i="5"/>
  <c r="I77" i="5"/>
  <c r="J76" i="5"/>
  <c r="H76" i="5"/>
  <c r="K75" i="5"/>
  <c r="J75" i="5"/>
  <c r="I75" i="5"/>
  <c r="G74" i="5"/>
  <c r="G73" i="5" s="1"/>
  <c r="F74" i="5"/>
  <c r="F73" i="5" s="1"/>
  <c r="E74" i="5"/>
  <c r="E73" i="5" s="1"/>
  <c r="J70" i="5"/>
  <c r="I70" i="5"/>
  <c r="K69" i="5"/>
  <c r="J69" i="5"/>
  <c r="I69" i="5"/>
  <c r="K68" i="5"/>
  <c r="J68" i="5"/>
  <c r="I68" i="5"/>
  <c r="I47" i="5" s="1"/>
  <c r="F67" i="5"/>
  <c r="E67" i="5"/>
  <c r="D67" i="5"/>
  <c r="K66" i="5"/>
  <c r="J66" i="5"/>
  <c r="I66" i="5"/>
  <c r="K65" i="5"/>
  <c r="J65" i="5"/>
  <c r="I65" i="5"/>
  <c r="I44" i="5" s="1"/>
  <c r="K64" i="5"/>
  <c r="J64" i="5"/>
  <c r="I64" i="5"/>
  <c r="I43" i="5" s="1"/>
  <c r="H63" i="5"/>
  <c r="G63" i="5"/>
  <c r="F63" i="5"/>
  <c r="K58" i="5"/>
  <c r="J58" i="5"/>
  <c r="I58" i="5"/>
  <c r="I57" i="5" s="1"/>
  <c r="K52" i="5"/>
  <c r="J52" i="5"/>
  <c r="K37" i="5"/>
  <c r="J37" i="5"/>
  <c r="I37" i="5"/>
  <c r="K36" i="5"/>
  <c r="J36" i="5"/>
  <c r="I36" i="5"/>
  <c r="H35" i="5"/>
  <c r="G35" i="5"/>
  <c r="F35" i="5"/>
  <c r="E35" i="5"/>
  <c r="D35" i="5"/>
  <c r="K34" i="5"/>
  <c r="J34" i="5"/>
  <c r="I34" i="5"/>
  <c r="I33" i="5" s="1"/>
  <c r="K32" i="5"/>
  <c r="J32" i="5"/>
  <c r="I32" i="5"/>
  <c r="I31" i="5" s="1"/>
  <c r="H31" i="5"/>
  <c r="G31" i="5"/>
  <c r="F31" i="5"/>
  <c r="E31" i="5"/>
  <c r="D31" i="5"/>
  <c r="K30" i="5"/>
  <c r="J30" i="5"/>
  <c r="I30" i="5"/>
  <c r="I29" i="5" s="1"/>
  <c r="H29" i="5"/>
  <c r="H27" i="5" s="1"/>
  <c r="G29" i="5"/>
  <c r="F29" i="5"/>
  <c r="E29" i="5"/>
  <c r="D29" i="5"/>
  <c r="K25" i="5"/>
  <c r="K24" i="5" s="1"/>
  <c r="J25" i="5"/>
  <c r="J24" i="5" s="1"/>
  <c r="I25" i="5"/>
  <c r="I24" i="5" s="1"/>
  <c r="H24" i="5"/>
  <c r="G24" i="5"/>
  <c r="F24" i="5"/>
  <c r="E24" i="5"/>
  <c r="D24" i="5"/>
  <c r="K23" i="5"/>
  <c r="J23" i="5"/>
  <c r="I23" i="5"/>
  <c r="K22" i="5"/>
  <c r="J22" i="5"/>
  <c r="I22" i="5"/>
  <c r="K21" i="5"/>
  <c r="J21" i="5"/>
  <c r="I21" i="5"/>
  <c r="H20" i="5"/>
  <c r="G20" i="5"/>
  <c r="F20" i="5"/>
  <c r="E20" i="5"/>
  <c r="D20" i="5"/>
  <c r="B7" i="5"/>
  <c r="C7" i="5" s="1"/>
  <c r="D7" i="5" s="1"/>
  <c r="E7" i="5" s="1"/>
  <c r="F7" i="5" s="1"/>
  <c r="G7" i="5" s="1"/>
  <c r="H7" i="5" s="1"/>
  <c r="I7" i="5" s="1"/>
  <c r="J7" i="5" s="1"/>
  <c r="K7" i="5" s="1"/>
  <c r="F27" i="5" l="1"/>
  <c r="I45" i="5"/>
  <c r="I41" i="5" s="1"/>
  <c r="I48" i="5"/>
  <c r="I18" i="5" s="1"/>
  <c r="I11" i="5"/>
  <c r="D9" i="5"/>
  <c r="F9" i="5"/>
  <c r="H9" i="5"/>
  <c r="I39" i="5"/>
  <c r="I42" i="5"/>
  <c r="I9" i="5" s="1"/>
  <c r="I17" i="5"/>
  <c r="E9" i="5"/>
  <c r="G9" i="5"/>
  <c r="G27" i="5"/>
  <c r="D27" i="5"/>
  <c r="D26" i="5" s="1"/>
  <c r="E27" i="5"/>
  <c r="E71" i="5"/>
  <c r="I72" i="5"/>
  <c r="G71" i="5"/>
  <c r="F71" i="5"/>
  <c r="J63" i="5"/>
  <c r="D71" i="5"/>
  <c r="J67" i="5"/>
  <c r="E19" i="5"/>
  <c r="E14" i="5" s="1"/>
  <c r="E10" i="5" s="1"/>
  <c r="G19" i="5"/>
  <c r="K35" i="5"/>
  <c r="I35" i="5"/>
  <c r="I27" i="5" s="1"/>
  <c r="K29" i="5"/>
  <c r="J35" i="5"/>
  <c r="K31" i="5"/>
  <c r="D19" i="5"/>
  <c r="H19" i="5"/>
  <c r="F19" i="5"/>
  <c r="F14" i="5" s="1"/>
  <c r="F10" i="5" s="1"/>
  <c r="K72" i="5"/>
  <c r="J20" i="5"/>
  <c r="K63" i="5"/>
  <c r="I67" i="5"/>
  <c r="J72" i="5"/>
  <c r="I76" i="5"/>
  <c r="I74" i="5" s="1"/>
  <c r="I73" i="5" s="1"/>
  <c r="H74" i="5"/>
  <c r="H73" i="5" s="1"/>
  <c r="H71" i="5" s="1"/>
  <c r="K76" i="5"/>
  <c r="K20" i="5"/>
  <c r="J29" i="5"/>
  <c r="I20" i="5"/>
  <c r="I19" i="5" s="1"/>
  <c r="J31" i="5"/>
  <c r="J74" i="5"/>
  <c r="J73" i="5"/>
  <c r="I63" i="5"/>
  <c r="K67" i="5"/>
  <c r="I16" i="5" l="1"/>
  <c r="I40" i="5"/>
  <c r="I38" i="5" s="1"/>
  <c r="D14" i="5"/>
  <c r="D10" i="5" s="1"/>
  <c r="I15" i="5"/>
  <c r="I10" i="5" s="1"/>
  <c r="I8" i="5" s="1"/>
  <c r="I46" i="5"/>
  <c r="I13" i="5" s="1"/>
  <c r="G14" i="5"/>
  <c r="G10" i="5" s="1"/>
  <c r="J10" i="5" s="1"/>
  <c r="E8" i="5"/>
  <c r="J9" i="5"/>
  <c r="F12" i="5"/>
  <c r="D12" i="5"/>
  <c r="H14" i="5"/>
  <c r="E12" i="5"/>
  <c r="K9" i="5"/>
  <c r="F8" i="5"/>
  <c r="D8" i="5"/>
  <c r="I14" i="5"/>
  <c r="J13" i="5"/>
  <c r="I71" i="5"/>
  <c r="K19" i="5"/>
  <c r="I26" i="5"/>
  <c r="J19" i="5"/>
  <c r="N47" i="5"/>
  <c r="J33" i="5"/>
  <c r="K33" i="5"/>
  <c r="F26" i="5"/>
  <c r="K74" i="5"/>
  <c r="E26" i="5"/>
  <c r="H26" i="5"/>
  <c r="K27" i="5"/>
  <c r="J49" i="5"/>
  <c r="J27" i="5"/>
  <c r="G26" i="5"/>
  <c r="K13" i="5"/>
  <c r="J71" i="5"/>
  <c r="G8" i="5" l="1"/>
  <c r="J8" i="5" s="1"/>
  <c r="G12" i="5"/>
  <c r="I12" i="5"/>
  <c r="H10" i="5"/>
  <c r="H12" i="5"/>
  <c r="J15" i="5"/>
  <c r="K15" i="5"/>
  <c r="N46" i="5"/>
  <c r="M46" i="5"/>
  <c r="O47" i="5" s="1"/>
  <c r="K49" i="5"/>
  <c r="K71" i="5"/>
  <c r="K73" i="5"/>
  <c r="J26" i="5"/>
  <c r="K26" i="5"/>
  <c r="K10" i="5" l="1"/>
  <c r="H8" i="5"/>
  <c r="K8" i="5" s="1"/>
  <c r="O46" i="5"/>
  <c r="J14" i="5"/>
  <c r="M13" i="5"/>
  <c r="L13" i="5"/>
  <c r="M14" i="5"/>
  <c r="K14" i="5"/>
  <c r="N14" i="5" l="1"/>
  <c r="N13" i="5"/>
  <c r="J12" i="5"/>
  <c r="K12" i="5"/>
</calcChain>
</file>

<file path=xl/sharedStrings.xml><?xml version="1.0" encoding="utf-8"?>
<sst xmlns="http://schemas.openxmlformats.org/spreadsheetml/2006/main" count="278" uniqueCount="91">
  <si>
    <t>СВЕДЕНИЯ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</si>
  <si>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</si>
  <si>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соисполнитель, участник государственной программы</t>
  </si>
  <si>
    <t>Источники финансирования</t>
  </si>
  <si>
    <t>Сводная бюджетная роспись на конец отчетного периода (тыс. руб.)</t>
  </si>
  <si>
    <t>Кредиторская задолженность на начало отчетного периода (тыс. руб.)</t>
  </si>
  <si>
    <t>Кассовые расходы за отчетный период (тыс. руб.)</t>
  </si>
  <si>
    <t>Фактические расходы за отчетный период (тыс. руб.)</t>
  </si>
  <si>
    <t>Кредиторская задолженность на конец отчетного периода (тыс. руб.)</t>
  </si>
  <si>
    <t>Уровень кассового исполнения (%)</t>
  </si>
  <si>
    <t>Уровень фактического исполнения (%)</t>
  </si>
  <si>
    <t>Сводная бюджетная роспись на 1 января отчетного года (тыс. руб.)</t>
  </si>
  <si>
    <t>Форма № 8</t>
  </si>
  <si>
    <t>Всего по государственной программе</t>
  </si>
  <si>
    <t>Всего:</t>
  </si>
  <si>
    <t>ФБ</t>
  </si>
  <si>
    <t>ОБ</t>
  </si>
  <si>
    <t>МБ</t>
  </si>
  <si>
    <t>ВБИ</t>
  </si>
  <si>
    <t>в том числе:</t>
  </si>
  <si>
    <t xml:space="preserve"> минприроды Магаданской области</t>
  </si>
  <si>
    <t>1.1. Основное мероприятие «Информационное обеспечение деятельности минерально-сырьевого комплекса и профессиональная ориентация молодежи»</t>
  </si>
  <si>
    <t>1.1.1. Мероприятие «Организация и участие в конференциях, форумах, семинарах, совещаниях, рабочих группах по природным ресурсам»</t>
  </si>
  <si>
    <t>1.1.2. Мероприятие «Профессиональная ориентация молодежи и школьников Магаданской области для привлечения к поступлению в учебные заведения горно-геологической направленности»</t>
  </si>
  <si>
    <t>Всего</t>
  </si>
  <si>
    <t>2.1. Основное мероприятие «Экологическое обследование территорий и мониторинг окружающей среды»</t>
  </si>
  <si>
    <t>2.2. Основное мероприятие «Экологическое просвещение»</t>
  </si>
  <si>
    <t>2.2.2. Мероприятие «Проведение тематических выставок, конференций, конкурсов, областных акций, реализация общественных программ в области охраны окружающей среды, организация работы детских и юношеских экологических патрулей»</t>
  </si>
  <si>
    <t>2.3. Основное мероприятие «Ликвидация накопленного экологического ущерба и меры по предотвращению негативного воздействия на окружающую среду»</t>
  </si>
  <si>
    <t>2.4. Основное мероприятие «Исследования и изыскания в области охраны окружающей среды и экологии»</t>
  </si>
  <si>
    <t>2.4.1. Мероприятие «Комплексное обследование особо охраняемых природных территорий регионального значения»</t>
  </si>
  <si>
    <t>Всего по подпрограмме</t>
  </si>
  <si>
    <t>3.3. Основное мероприятие «Проектные и экспертные работы»</t>
  </si>
  <si>
    <t>3.16. Основное мероприятие «Выполнение аварийно-восстановительных работ в городе Магадане в районе Портового шоссе (берегоукрепление в бухте Нагаева, реконструкция подпорной стены)»</t>
  </si>
  <si>
    <t>4.1. Основное мероприятие «Обеспечение выполнения функций государственными органами и находящихся в их ведении государственными учреждениями»</t>
  </si>
  <si>
    <t>4.1.1. Мероприятие «Компенсация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бюджета, расположенных в районах Крайнего Севера и приравненных к ним местностях»</t>
  </si>
  <si>
    <t>4.1.2. Мероприятие «Расходы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фондами»</t>
  </si>
  <si>
    <t>4.1.3. Мероприятие «Расходы на обеспечение функций государственных органов»</t>
  </si>
  <si>
    <t>4.4. Основное мероприятие «Установление границ водоохранных зон и прибрежных защитных полос  водных объектов в границах поселений Магаданской области»</t>
  </si>
  <si>
    <t>4.5. Основное мероприятие «Разработка проектно-сметной документации «Руслоформирующие работы на р.Дебин в пос.Ягодное»</t>
  </si>
  <si>
    <t>1.1.3. Мероприятие «Создание базы данных участков недр Магаданской области, содержащих общераспространенные полезные ископаемые, в географической информационной системе MapInfo»</t>
  </si>
  <si>
    <t>2.4.2. Мероприятие «Выполнение работ по внесению информации о зонах с особыми условиями использования и особо охраняемых природных территориях в Единый государственный реестр недвижимости»</t>
  </si>
  <si>
    <t>1.3. Основное мероприятие «Разработка проектно-сметной документации (в том числе выполнение инженерных изысканий) по объектам размещения отходов»</t>
  </si>
  <si>
    <t xml:space="preserve">1.3.2. Мероприятие «Разработка проектно-сметной документации и выполнение инженерных изысканий по объекту: «Реконструкция свалки ТКО в поселке Стекольный» в межмуниципальный полигон ТКО» </t>
  </si>
  <si>
    <t>1.3.3. Мероприятие «Разработка проектно-сметной документации и выполнение инженерных изысканий по объекту «Реконструкция свалки ТКО в поселке Ягодное в межпоселенческий полигон ТКО»</t>
  </si>
  <si>
    <t>1.3.4. Мероприятие «Разработка проектно-сметной документации и выполнение инженерных изысканий по объекту: «Межпоселенческий полигон ТКО в поселке Усть-Омчуг»</t>
  </si>
  <si>
    <t>1.3.5. Мероприятие «Разработка проектно-сметной документации и выполнение инженерных изысканий по объекту: «Межпоселенческий полигон ТКО в городе Сусуман»</t>
  </si>
  <si>
    <t>1.3.6. Мероприятие «Разработка проектно-сметной документации и выполнение инженерных изысканий по объекту: «Межпоселенческий полигон ТКО в поселке Ола»</t>
  </si>
  <si>
    <t>1.3.7. Мероприятие «Разработка проектно-сметной документации и выполнение инженерных изысканий по объекту: «Межпоселенческий полигон ТКО поселке Сеймчан»</t>
  </si>
  <si>
    <t>Всего по основному мероприятию</t>
  </si>
  <si>
    <t>об использовании бюджетных ассигнований областного бюджета и иных источников на реализацию государственных программ</t>
  </si>
  <si>
    <t>3.3.7. МероприятиеРазработка проектной документации «Водоограждающая дамба на р.Берелех в г.Сусумане в районе центральной котельной»</t>
  </si>
  <si>
    <t>3.13. Основное мероприятие «Водоограждающая дамба на р. Ола в районе пос. Гадля-Заречный-Ола. Участок №4: реконструкция водоограждающей дамбы №3 на р.Ола в пос. Заречный»</t>
  </si>
  <si>
    <t xml:space="preserve"> Минприроды Магаданской области</t>
  </si>
  <si>
    <t>Минприроды Магаданской области</t>
  </si>
  <si>
    <t xml:space="preserve">«Природные ресурсы и экология Магаданской области»  «Развитие системы обращения с отходами производства и потребления на территории Магаданской области» </t>
  </si>
  <si>
    <t xml:space="preserve"> Государственная программа «Природные ресурсы и экология Магаданской области»</t>
  </si>
  <si>
    <t xml:space="preserve">1. Подпрограмма «Природные ресурсы Магаданской области» </t>
  </si>
  <si>
    <t xml:space="preserve">2. Подпрограмма «Экологическая безопасность и охрана окружающей среды Магаданской области» </t>
  </si>
  <si>
    <t>4. Подпрограмма «Обеспечение реализации государственной программы Магаданской области «Природные ресурсы и экология Магаданской области» и иных полномочий министерства природных ресурсов и экологии Магаданской области»</t>
  </si>
  <si>
    <t>1.4. Основное мероприятие «Развитие информационной поддержки в сфере природопользования»</t>
  </si>
  <si>
    <t>1.4.1. Мероприятие «Выполнение работ по информационному и аналитическому сопровождению в сфере природопользования»</t>
  </si>
  <si>
    <t>Минприроды Магаданской области МОГАУ ИАЦ</t>
  </si>
  <si>
    <t>2.1.4. Мероприятие «Мониторинг водных объектов, в том числе разработка программы мониторинга»</t>
  </si>
  <si>
    <t>2.3.7. Мероприятие «Выявление и оценка объектов накопленного вреда окружающей среде, разработка проектно-сметной документации на выполнение работ по их ликвидации»</t>
  </si>
  <si>
    <t>3.3.6. Мероприятие «Разработка и корректировка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работы)»</t>
  </si>
  <si>
    <t>3. Подпрограмма «Развитие водохозяйственного комплекса Магаданской области»</t>
  </si>
  <si>
    <t>3.11. Основное мероприятие «Капитальный ремонт паводковой дамбы на р. Ола в с. Клепка»</t>
  </si>
  <si>
    <t xml:space="preserve"> миндортранс Магаданской области</t>
  </si>
  <si>
    <t xml:space="preserve">миндортранс Магаданской области </t>
  </si>
  <si>
    <t>4.6. Основное мероприятие «Руслоформирующие работы на р.Дебин в пос.Ягодное»</t>
  </si>
  <si>
    <t xml:space="preserve"> Государственная программа «Развитие системы обращения с отходами производства и потребления на территории Магаданской области»</t>
  </si>
  <si>
    <t xml:space="preserve"> минстрой Магаданской области</t>
  </si>
  <si>
    <t>1.6.3. Мероприятие «Выполнение комплекса инженерных изысканий и  разработка проектной и рабочей документации  по объектам современных комплексов по обработке, обезвреживанию, утилизации и размещению отходов на территории городских округов Магаданской области»</t>
  </si>
  <si>
    <t>1.7. Основное мероприятие «Оказание содействия в организации деятельности региональных операторов по обращению с твердыми коммунальными отходами на территории муниципальных образований Магаданской области»</t>
  </si>
  <si>
    <t>1.7.1. Мероприятие «Предоставление субсидий с целью возмещения недополученных доходов, региональному оператору по обращению с твердыми коммунальными отходами»</t>
  </si>
  <si>
    <t>3.1. Основное мероприятие «Восстановление и экологическая реабилитация водных объектов, сокращение негативного антропогенного воздействия на водные объекты»</t>
  </si>
  <si>
    <t xml:space="preserve">Органы местного самоуправления Магаданской области </t>
  </si>
  <si>
    <t>3.1.3. Мероприятие «Работы по предупреждению и ликвидации последствий чрезвычайных ситуаций на водотоках, расположенных в границах городских округов»</t>
  </si>
  <si>
    <t>миндортранс Магаданской области</t>
  </si>
  <si>
    <t>1.1. Основное мероприятие «Определение нормативов накопления твердых коммунальных отходов на территории Магаданской области»</t>
  </si>
  <si>
    <t>1.1.1. Мероприятие Разработка и утверждение нормативов накопления твердых коммунальных отходов на территории Магаданской области</t>
  </si>
  <si>
    <t>1.8. Основное мероприятие «Увеличение контейнерного парка»</t>
  </si>
  <si>
    <t>1.8.1. Мероприятие «Приобретение контейнеров для городских округов Магаданской области»</t>
  </si>
  <si>
    <t>1.7.2. Мероприятие «Возмещение затрат региональному оператору по обращению с твердыми коммунальными отходами в связи с фактическим оказанием услуг в период отсутствия установленного тарифа»</t>
  </si>
  <si>
    <t>1.5. Основное мероприятие «Развитие инфраструктуры обращения с отходами»</t>
  </si>
  <si>
    <t>1.5.2. Мероприятие «Разработка территориальной схемы обращения с отходами, в том числе с твердыми коммунальными отходами»</t>
  </si>
  <si>
    <t>1.5.3. Мероприятие «Выполнение комплекса инженерных изысканий и  разработка проектной и рабочей документации  по объектам современных комплексов по обработке, обезвреживанию, утилизации и размещению отходов на территории городских округов Магаданской области»</t>
  </si>
  <si>
    <t xml:space="preserve">1.5.5. Мероприятие «Ликвидация несанкционированных свалок на территории городских округов Магаданской области» </t>
  </si>
  <si>
    <t>1.7. G2 Основное мероприятие «Отдельные мероприятия в рамках федерального проекта «Комплексная система обращения с твердыми коммунальными отходами» национального проекта «Экология»</t>
  </si>
  <si>
    <t>1.7.1. G2 Мероприятие «Обеспечение деятельности по оказанию коммунальной услуги населению по обращению с твердыми коммунальными отходами»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</si>
</sst>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_ ;\-#,##0.0\ "/>
    <numFmt numFmtId="165" formatCode="0.0%"/>
    <numFmt numFmtId="166" formatCode="_-* #,##0.0\ _₽_-;\-* #,##0.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1" fillId="3" borderId="1" xfId="1" applyNumberFormat="1" applyFont="1" applyFill="1" applyBorder="1" applyAlignment="1">
      <alignment vertical="top"/>
    </xf>
    <xf numFmtId="164" fontId="1" fillId="0" borderId="1" xfId="1" applyNumberFormat="1" applyFont="1" applyBorder="1" applyAlignment="1">
      <alignment vertical="top"/>
    </xf>
    <xf numFmtId="165" fontId="1" fillId="0" borderId="1" xfId="2" applyNumberFormat="1" applyFont="1" applyBorder="1" applyAlignment="1">
      <alignment vertical="top"/>
    </xf>
    <xf numFmtId="165" fontId="1" fillId="3" borderId="1" xfId="2" applyNumberFormat="1" applyFont="1" applyFill="1" applyBorder="1" applyAlignment="1">
      <alignment vertical="top"/>
    </xf>
    <xf numFmtId="0" fontId="1" fillId="3" borderId="8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vertical="top"/>
    </xf>
    <xf numFmtId="164" fontId="1" fillId="0" borderId="8" xfId="1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/>
    </xf>
    <xf numFmtId="164" fontId="1" fillId="4" borderId="8" xfId="1" applyNumberFormat="1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top"/>
    </xf>
    <xf numFmtId="165" fontId="1" fillId="4" borderId="8" xfId="2" applyNumberFormat="1" applyFont="1" applyFill="1" applyBorder="1" applyAlignment="1">
      <alignment vertical="top"/>
    </xf>
    <xf numFmtId="164" fontId="1" fillId="3" borderId="8" xfId="1" applyNumberFormat="1" applyFont="1" applyFill="1" applyBorder="1" applyAlignment="1">
      <alignment vertical="top"/>
    </xf>
    <xf numFmtId="164" fontId="1" fillId="3" borderId="1" xfId="0" applyNumberFormat="1" applyFont="1" applyFill="1" applyBorder="1"/>
    <xf numFmtId="164" fontId="1" fillId="4" borderId="1" xfId="1" applyNumberFormat="1" applyFont="1" applyFill="1" applyBorder="1" applyAlignment="1">
      <alignment vertical="top"/>
    </xf>
    <xf numFmtId="165" fontId="1" fillId="4" borderId="1" xfId="2" applyNumberFormat="1" applyFont="1" applyFill="1" applyBorder="1" applyAlignment="1">
      <alignment vertical="top"/>
    </xf>
    <xf numFmtId="0" fontId="1" fillId="4" borderId="8" xfId="0" applyFont="1" applyFill="1" applyBorder="1" applyAlignment="1">
      <alignment horizontal="center" vertical="top"/>
    </xf>
    <xf numFmtId="164" fontId="1" fillId="0" borderId="0" xfId="0" applyNumberFormat="1" applyFont="1"/>
    <xf numFmtId="165" fontId="1" fillId="0" borderId="0" xfId="2" applyNumberFormat="1" applyFont="1"/>
    <xf numFmtId="10" fontId="1" fillId="0" borderId="0" xfId="2" applyNumberFormat="1" applyFont="1"/>
    <xf numFmtId="0" fontId="1" fillId="0" borderId="1" xfId="0" applyFont="1" applyBorder="1" applyAlignment="1">
      <alignment horizontal="center" vertical="top" wrapText="1"/>
    </xf>
    <xf numFmtId="164" fontId="3" fillId="4" borderId="8" xfId="1" applyNumberFormat="1" applyFont="1" applyFill="1" applyBorder="1" applyAlignment="1">
      <alignment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165" fontId="4" fillId="2" borderId="1" xfId="2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4" fillId="2" borderId="1" xfId="1" applyNumberFormat="1" applyFont="1" applyFill="1" applyBorder="1" applyAlignment="1">
      <alignment vertical="top"/>
    </xf>
    <xf numFmtId="0" fontId="1" fillId="4" borderId="4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164" fontId="3" fillId="3" borderId="1" xfId="1" applyNumberFormat="1" applyFont="1" applyFill="1" applyBorder="1" applyAlignment="1">
      <alignment vertical="top"/>
    </xf>
    <xf numFmtId="164" fontId="3" fillId="0" borderId="1" xfId="1" applyNumberFormat="1" applyFont="1" applyFill="1" applyBorder="1" applyAlignment="1">
      <alignment vertical="top"/>
    </xf>
    <xf numFmtId="164" fontId="3" fillId="0" borderId="8" xfId="1" applyNumberFormat="1" applyFont="1" applyFill="1" applyBorder="1" applyAlignment="1">
      <alignment vertical="top"/>
    </xf>
    <xf numFmtId="164" fontId="1" fillId="4" borderId="8" xfId="1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vertical="top"/>
    </xf>
    <xf numFmtId="165" fontId="4" fillId="2" borderId="4" xfId="2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43" fontId="1" fillId="4" borderId="1" xfId="1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166" fontId="1" fillId="0" borderId="8" xfId="1" applyNumberFormat="1" applyFont="1" applyFill="1" applyBorder="1" applyAlignment="1">
      <alignment vertical="top"/>
    </xf>
    <xf numFmtId="165" fontId="1" fillId="0" borderId="1" xfId="2" applyNumberFormat="1" applyFont="1" applyFill="1" applyBorder="1" applyAlignment="1">
      <alignment vertical="top"/>
    </xf>
    <xf numFmtId="0" fontId="1" fillId="4" borderId="1" xfId="0" applyFont="1" applyFill="1" applyBorder="1" applyAlignment="1">
      <alignment horizontal="center" wrapText="1"/>
    </xf>
    <xf numFmtId="166" fontId="1" fillId="4" borderId="8" xfId="1" applyNumberFormat="1" applyFont="1" applyFill="1" applyBorder="1" applyAlignment="1">
      <alignment vertical="top"/>
    </xf>
    <xf numFmtId="0" fontId="1" fillId="0" borderId="1" xfId="0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/>
    </xf>
    <xf numFmtId="166" fontId="1" fillId="4" borderId="8" xfId="1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1"/>
  <sheetViews>
    <sheetView tabSelected="1" topLeftCell="A6" zoomScale="90" zoomScaleNormal="90" workbookViewId="0">
      <pane ySplit="2" topLeftCell="A79" activePane="bottomLeft" state="frozen"/>
      <selection activeCell="A6" sqref="A6"/>
      <selection pane="bottomLeft" activeCell="G82" sqref="G82"/>
    </sheetView>
  </sheetViews>
  <sheetFormatPr defaultColWidth="9.140625" defaultRowHeight="15" x14ac:dyDescent="0.25"/>
  <cols>
    <col min="1" max="1" width="31.140625" style="1" customWidth="1"/>
    <col min="2" max="2" width="21.5703125" style="1" customWidth="1"/>
    <col min="3" max="3" width="6.85546875" style="1" customWidth="1"/>
    <col min="4" max="4" width="14.5703125" style="1" customWidth="1"/>
    <col min="5" max="5" width="14.7109375" style="1" customWidth="1"/>
    <col min="6" max="6" width="15.85546875" style="1" customWidth="1"/>
    <col min="7" max="8" width="13.5703125" style="1" customWidth="1"/>
    <col min="9" max="9" width="14.85546875" style="1" customWidth="1"/>
    <col min="10" max="10" width="12.7109375" style="1" customWidth="1"/>
    <col min="11" max="11" width="13.140625" style="1" customWidth="1"/>
    <col min="12" max="14" width="12.7109375" style="1" hidden="1" customWidth="1"/>
    <col min="15" max="15" width="9.5703125" style="1" hidden="1" customWidth="1"/>
    <col min="16" max="16" width="9.140625" style="1"/>
    <col min="17" max="18" width="9.5703125" style="1" bestFit="1" customWidth="1"/>
    <col min="19" max="16384" width="9.140625" style="1"/>
  </cols>
  <sheetData>
    <row r="1" spans="1:19" x14ac:dyDescent="0.25">
      <c r="K1" s="2" t="s">
        <v>12</v>
      </c>
    </row>
    <row r="2" spans="1:19" x14ac:dyDescent="0.2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9" x14ac:dyDescent="0.25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9" x14ac:dyDescent="0.25">
      <c r="A4" s="70" t="s">
        <v>55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6" spans="1:19" ht="82.5" customHeight="1" x14ac:dyDescent="0.25">
      <c r="A6" s="20" t="s">
        <v>1</v>
      </c>
      <c r="B6" s="20" t="s">
        <v>2</v>
      </c>
      <c r="C6" s="20" t="s">
        <v>3</v>
      </c>
      <c r="D6" s="20" t="s">
        <v>11</v>
      </c>
      <c r="E6" s="20" t="s">
        <v>4</v>
      </c>
      <c r="F6" s="20" t="s">
        <v>5</v>
      </c>
      <c r="G6" s="20" t="s">
        <v>6</v>
      </c>
      <c r="H6" s="20" t="s">
        <v>7</v>
      </c>
      <c r="I6" s="20" t="s">
        <v>8</v>
      </c>
      <c r="J6" s="20" t="s">
        <v>9</v>
      </c>
      <c r="K6" s="20" t="s">
        <v>10</v>
      </c>
    </row>
    <row r="7" spans="1:19" x14ac:dyDescent="0.25">
      <c r="A7" s="46">
        <v>1</v>
      </c>
      <c r="B7" s="46">
        <f>A7+1</f>
        <v>2</v>
      </c>
      <c r="C7" s="46">
        <f t="shared" ref="C7:K7" si="0">B7+1</f>
        <v>3</v>
      </c>
      <c r="D7" s="46">
        <f t="shared" si="0"/>
        <v>4</v>
      </c>
      <c r="E7" s="46">
        <f t="shared" si="0"/>
        <v>5</v>
      </c>
      <c r="F7" s="46">
        <f t="shared" si="0"/>
        <v>6</v>
      </c>
      <c r="G7" s="46">
        <f t="shared" si="0"/>
        <v>7</v>
      </c>
      <c r="H7" s="46">
        <f t="shared" si="0"/>
        <v>8</v>
      </c>
      <c r="I7" s="46">
        <f t="shared" si="0"/>
        <v>9</v>
      </c>
      <c r="J7" s="46">
        <f t="shared" si="0"/>
        <v>10</v>
      </c>
      <c r="K7" s="46">
        <f t="shared" si="0"/>
        <v>11</v>
      </c>
    </row>
    <row r="8" spans="1:19" ht="15" customHeight="1" x14ac:dyDescent="0.25">
      <c r="A8" s="88" t="s">
        <v>56</v>
      </c>
      <c r="B8" s="71" t="s">
        <v>13</v>
      </c>
      <c r="C8" s="43" t="s">
        <v>14</v>
      </c>
      <c r="D8" s="47">
        <f>D9+D10+D11</f>
        <v>219239.8</v>
      </c>
      <c r="E8" s="47">
        <f t="shared" ref="E8" si="1">E9+E10+E11</f>
        <v>233731.5</v>
      </c>
      <c r="F8" s="47">
        <f t="shared" ref="F8" si="2">F9+F10+F11</f>
        <v>0</v>
      </c>
      <c r="G8" s="47">
        <f t="shared" ref="G8" si="3">G9+G10+G11</f>
        <v>101637.42097000001</v>
      </c>
      <c r="H8" s="47">
        <f t="shared" ref="H8" si="4">H9+H10+H11</f>
        <v>101637.42097000001</v>
      </c>
      <c r="I8" s="47">
        <f t="shared" ref="I8" si="5">I9+I10+I11</f>
        <v>0</v>
      </c>
      <c r="J8" s="44">
        <f t="shared" ref="J8:J11" si="6">G8/E8</f>
        <v>0.43484691181975904</v>
      </c>
      <c r="K8" s="44">
        <f t="shared" ref="K8:K11" si="7">H8/E8</f>
        <v>0.43484691181975904</v>
      </c>
    </row>
    <row r="9" spans="1:19" x14ac:dyDescent="0.25">
      <c r="A9" s="89"/>
      <c r="B9" s="72"/>
      <c r="C9" s="43" t="s">
        <v>15</v>
      </c>
      <c r="D9" s="47">
        <f>D13+D17</f>
        <v>113211.5</v>
      </c>
      <c r="E9" s="47">
        <f t="shared" ref="E9:H9" si="8">E13+E17</f>
        <v>111716.5</v>
      </c>
      <c r="F9" s="47">
        <f t="shared" si="8"/>
        <v>0</v>
      </c>
      <c r="G9" s="47">
        <f t="shared" si="8"/>
        <v>64238.9</v>
      </c>
      <c r="H9" s="47">
        <f t="shared" si="8"/>
        <v>64238.9</v>
      </c>
      <c r="I9" s="47">
        <f>I42+I68</f>
        <v>0</v>
      </c>
      <c r="J9" s="44">
        <f t="shared" si="6"/>
        <v>0.57501711922589771</v>
      </c>
      <c r="K9" s="44">
        <f t="shared" si="7"/>
        <v>0.57501711922589771</v>
      </c>
    </row>
    <row r="10" spans="1:19" x14ac:dyDescent="0.25">
      <c r="A10" s="89"/>
      <c r="B10" s="72"/>
      <c r="C10" s="43" t="s">
        <v>16</v>
      </c>
      <c r="D10" s="47">
        <f>D14+D18</f>
        <v>105876</v>
      </c>
      <c r="E10" s="47">
        <f t="shared" ref="E10:H10" si="9">E14+E18</f>
        <v>119863.6</v>
      </c>
      <c r="F10" s="47">
        <f t="shared" si="9"/>
        <v>0</v>
      </c>
      <c r="G10" s="47">
        <f t="shared" si="9"/>
        <v>37133.420969999999</v>
      </c>
      <c r="H10" s="47">
        <f t="shared" si="9"/>
        <v>37133.420969999999</v>
      </c>
      <c r="I10" s="47">
        <f>I15+I23+I43+I69</f>
        <v>0</v>
      </c>
      <c r="J10" s="44">
        <f t="shared" si="6"/>
        <v>0.30979731102686719</v>
      </c>
      <c r="K10" s="44">
        <f t="shared" si="7"/>
        <v>0.30979731102686719</v>
      </c>
    </row>
    <row r="11" spans="1:19" x14ac:dyDescent="0.25">
      <c r="A11" s="89"/>
      <c r="B11" s="72"/>
      <c r="C11" s="43" t="s">
        <v>17</v>
      </c>
      <c r="D11" s="47">
        <f>D15</f>
        <v>152.29999999999998</v>
      </c>
      <c r="E11" s="47">
        <f t="shared" ref="E11:H11" si="10">E15</f>
        <v>2151.4</v>
      </c>
      <c r="F11" s="47">
        <f t="shared" si="10"/>
        <v>0</v>
      </c>
      <c r="G11" s="47">
        <f t="shared" si="10"/>
        <v>265.10000000000002</v>
      </c>
      <c r="H11" s="47">
        <f t="shared" si="10"/>
        <v>265.10000000000002</v>
      </c>
      <c r="I11" s="47">
        <f>I24+I44</f>
        <v>0</v>
      </c>
      <c r="J11" s="44">
        <f t="shared" si="6"/>
        <v>0.12322208794273497</v>
      </c>
      <c r="K11" s="44">
        <f t="shared" si="7"/>
        <v>0.12322208794273497</v>
      </c>
    </row>
    <row r="12" spans="1:19" x14ac:dyDescent="0.25">
      <c r="A12" s="89"/>
      <c r="B12" s="71" t="s">
        <v>53</v>
      </c>
      <c r="C12" s="43" t="s">
        <v>14</v>
      </c>
      <c r="D12" s="47">
        <f>D13+D14+D15</f>
        <v>101107.2</v>
      </c>
      <c r="E12" s="47">
        <f t="shared" ref="E12:H12" si="11">E13+E14+E15</f>
        <v>119393.09999999999</v>
      </c>
      <c r="F12" s="47">
        <f t="shared" si="11"/>
        <v>0</v>
      </c>
      <c r="G12" s="47">
        <f t="shared" si="11"/>
        <v>31045.12097</v>
      </c>
      <c r="H12" s="47">
        <f t="shared" si="11"/>
        <v>31045.12097</v>
      </c>
      <c r="I12" s="47">
        <f t="shared" ref="I12" si="12">I13+I14+I15</f>
        <v>0</v>
      </c>
      <c r="J12" s="44">
        <f>G12/E12</f>
        <v>0.26002441489499811</v>
      </c>
      <c r="K12" s="44">
        <f>H12/E12</f>
        <v>0.26002441489499811</v>
      </c>
      <c r="L12" s="30"/>
    </row>
    <row r="13" spans="1:19" x14ac:dyDescent="0.25">
      <c r="A13" s="89"/>
      <c r="B13" s="72"/>
      <c r="C13" s="43" t="s">
        <v>15</v>
      </c>
      <c r="D13" s="47">
        <f>D43+D72</f>
        <v>11332.499999999998</v>
      </c>
      <c r="E13" s="47">
        <f>E43+E72</f>
        <v>17840.2</v>
      </c>
      <c r="F13" s="47">
        <f>F43+F72</f>
        <v>0</v>
      </c>
      <c r="G13" s="47">
        <f>G43+G72</f>
        <v>0</v>
      </c>
      <c r="H13" s="47">
        <f>H43+H72</f>
        <v>0</v>
      </c>
      <c r="I13" s="47">
        <f>I46+I72</f>
        <v>0</v>
      </c>
      <c r="J13" s="44">
        <f t="shared" ref="J13:J15" si="13">G13/E13</f>
        <v>0</v>
      </c>
      <c r="K13" s="44">
        <f t="shared" ref="K13:K15" si="14">H13/E13</f>
        <v>0</v>
      </c>
      <c r="L13" s="30">
        <f>E13+E14</f>
        <v>117241.7</v>
      </c>
      <c r="M13" s="30">
        <f>G13+G14</f>
        <v>30780.020970000001</v>
      </c>
      <c r="N13" s="31">
        <f>M13/L13</f>
        <v>0.26253475486964112</v>
      </c>
      <c r="Q13" s="30"/>
      <c r="S13" s="30"/>
    </row>
    <row r="14" spans="1:19" x14ac:dyDescent="0.25">
      <c r="A14" s="89"/>
      <c r="B14" s="72"/>
      <c r="C14" s="43" t="s">
        <v>16</v>
      </c>
      <c r="D14" s="47">
        <f>D19+D27+D44+D73</f>
        <v>89622.399999999994</v>
      </c>
      <c r="E14" s="47">
        <f>E19+E27+E44+E73</f>
        <v>99401.5</v>
      </c>
      <c r="F14" s="47">
        <f>F19+F27+F44+F73</f>
        <v>0</v>
      </c>
      <c r="G14" s="47">
        <f>G19+G27+G44+G73</f>
        <v>30780.020970000001</v>
      </c>
      <c r="H14" s="47">
        <f>H19+H27+H44+H73</f>
        <v>30780.020970000001</v>
      </c>
      <c r="I14" s="47">
        <f>I19+I27+I47+I73</f>
        <v>0</v>
      </c>
      <c r="J14" s="44">
        <f t="shared" si="13"/>
        <v>0.30965348581258834</v>
      </c>
      <c r="K14" s="44">
        <f t="shared" si="14"/>
        <v>0.30965348581258834</v>
      </c>
      <c r="M14" s="30">
        <f>H14+H13</f>
        <v>30780.020970000001</v>
      </c>
      <c r="N14" s="31">
        <f>M14/L13</f>
        <v>0.26253475486964112</v>
      </c>
      <c r="R14" s="30"/>
    </row>
    <row r="15" spans="1:19" x14ac:dyDescent="0.25">
      <c r="A15" s="89"/>
      <c r="B15" s="72"/>
      <c r="C15" s="43" t="s">
        <v>17</v>
      </c>
      <c r="D15" s="47">
        <f>D45</f>
        <v>152.29999999999998</v>
      </c>
      <c r="E15" s="47">
        <f t="shared" ref="E15:H15" si="15">E45</f>
        <v>2151.4</v>
      </c>
      <c r="F15" s="47">
        <f t="shared" si="15"/>
        <v>0</v>
      </c>
      <c r="G15" s="47">
        <f t="shared" si="15"/>
        <v>265.10000000000002</v>
      </c>
      <c r="H15" s="47">
        <f t="shared" si="15"/>
        <v>265.10000000000002</v>
      </c>
      <c r="I15" s="47">
        <f>I28+I48</f>
        <v>0</v>
      </c>
      <c r="J15" s="44">
        <f t="shared" si="13"/>
        <v>0.12322208794273497</v>
      </c>
      <c r="K15" s="44">
        <f t="shared" si="14"/>
        <v>0.12322208794273497</v>
      </c>
    </row>
    <row r="16" spans="1:19" ht="15" customHeight="1" x14ac:dyDescent="0.25">
      <c r="A16" s="89"/>
      <c r="B16" s="71" t="s">
        <v>68</v>
      </c>
      <c r="C16" s="43" t="s">
        <v>14</v>
      </c>
      <c r="D16" s="47">
        <f>D17+D18</f>
        <v>118132.6</v>
      </c>
      <c r="E16" s="47">
        <f t="shared" ref="E16:I16" si="16">E17+E18</f>
        <v>114338.4</v>
      </c>
      <c r="F16" s="47">
        <f t="shared" si="16"/>
        <v>0</v>
      </c>
      <c r="G16" s="47">
        <f t="shared" si="16"/>
        <v>70592.3</v>
      </c>
      <c r="H16" s="47">
        <f t="shared" si="16"/>
        <v>70592.3</v>
      </c>
      <c r="I16" s="47">
        <f t="shared" si="16"/>
        <v>0</v>
      </c>
      <c r="J16" s="44">
        <f t="shared" ref="J16:J18" si="17">G16/E16</f>
        <v>0.61739800451991633</v>
      </c>
      <c r="K16" s="44">
        <f t="shared" ref="K16:K18" si="18">H16/E16</f>
        <v>0.61739800451991633</v>
      </c>
    </row>
    <row r="17" spans="1:11" ht="15" customHeight="1" x14ac:dyDescent="0.25">
      <c r="A17" s="89"/>
      <c r="B17" s="72"/>
      <c r="C17" s="43" t="s">
        <v>15</v>
      </c>
      <c r="D17" s="47">
        <f>D47</f>
        <v>101879</v>
      </c>
      <c r="E17" s="47">
        <f t="shared" ref="E17:I17" si="19">E47</f>
        <v>93876.3</v>
      </c>
      <c r="F17" s="47">
        <f t="shared" si="19"/>
        <v>0</v>
      </c>
      <c r="G17" s="47">
        <f t="shared" si="19"/>
        <v>64238.9</v>
      </c>
      <c r="H17" s="47">
        <f t="shared" si="19"/>
        <v>64238.9</v>
      </c>
      <c r="I17" s="47">
        <f t="shared" si="19"/>
        <v>0</v>
      </c>
      <c r="J17" s="44">
        <f t="shared" si="17"/>
        <v>0.68429305373134641</v>
      </c>
      <c r="K17" s="44">
        <f t="shared" si="18"/>
        <v>0.68429305373134641</v>
      </c>
    </row>
    <row r="18" spans="1:11" x14ac:dyDescent="0.25">
      <c r="A18" s="90"/>
      <c r="B18" s="87"/>
      <c r="C18" s="43" t="s">
        <v>16</v>
      </c>
      <c r="D18" s="47">
        <f>D48</f>
        <v>16253.6</v>
      </c>
      <c r="E18" s="47">
        <f t="shared" ref="E18:I18" si="20">E48</f>
        <v>20462.099999999999</v>
      </c>
      <c r="F18" s="47">
        <f t="shared" si="20"/>
        <v>0</v>
      </c>
      <c r="G18" s="47">
        <f t="shared" si="20"/>
        <v>6353.4</v>
      </c>
      <c r="H18" s="47">
        <f t="shared" si="20"/>
        <v>6353.4</v>
      </c>
      <c r="I18" s="47">
        <f t="shared" si="20"/>
        <v>0</v>
      </c>
      <c r="J18" s="44">
        <f t="shared" si="17"/>
        <v>0.31049599014763879</v>
      </c>
      <c r="K18" s="44">
        <f t="shared" si="18"/>
        <v>0.31049599014763879</v>
      </c>
    </row>
    <row r="19" spans="1:11" ht="30" x14ac:dyDescent="0.25">
      <c r="A19" s="37" t="s">
        <v>57</v>
      </c>
      <c r="B19" s="38" t="s">
        <v>53</v>
      </c>
      <c r="C19" s="4" t="s">
        <v>16</v>
      </c>
      <c r="D19" s="6">
        <f>D20+D24</f>
        <v>23484.3</v>
      </c>
      <c r="E19" s="6">
        <f t="shared" ref="E19:I19" si="21">E20+E24</f>
        <v>10927.2</v>
      </c>
      <c r="F19" s="6">
        <f t="shared" si="21"/>
        <v>0</v>
      </c>
      <c r="G19" s="6">
        <f t="shared" si="21"/>
        <v>0</v>
      </c>
      <c r="H19" s="6">
        <f t="shared" si="21"/>
        <v>0</v>
      </c>
      <c r="I19" s="6">
        <f t="shared" si="21"/>
        <v>0</v>
      </c>
      <c r="J19" s="9">
        <f>G19/E19</f>
        <v>0</v>
      </c>
      <c r="K19" s="9">
        <f>H19/E19</f>
        <v>0</v>
      </c>
    </row>
    <row r="20" spans="1:11" ht="90" x14ac:dyDescent="0.25">
      <c r="A20" s="42" t="s">
        <v>21</v>
      </c>
      <c r="B20" s="36" t="s">
        <v>54</v>
      </c>
      <c r="C20" s="23" t="s">
        <v>16</v>
      </c>
      <c r="D20" s="27">
        <f t="shared" ref="D20:I20" si="22">D21+D22+D23</f>
        <v>250</v>
      </c>
      <c r="E20" s="27">
        <f t="shared" si="22"/>
        <v>250</v>
      </c>
      <c r="F20" s="27">
        <f t="shared" si="22"/>
        <v>0</v>
      </c>
      <c r="G20" s="27">
        <f t="shared" si="22"/>
        <v>0</v>
      </c>
      <c r="H20" s="27">
        <f t="shared" si="22"/>
        <v>0</v>
      </c>
      <c r="I20" s="27">
        <f t="shared" si="22"/>
        <v>0</v>
      </c>
      <c r="J20" s="28">
        <f>G20/E20</f>
        <v>0</v>
      </c>
      <c r="K20" s="28">
        <f>H20/E20</f>
        <v>0</v>
      </c>
    </row>
    <row r="21" spans="1:11" ht="78.75" customHeight="1" x14ac:dyDescent="0.25">
      <c r="A21" s="3" t="s">
        <v>22</v>
      </c>
      <c r="B21" s="33" t="s">
        <v>54</v>
      </c>
      <c r="C21" s="5" t="s">
        <v>16</v>
      </c>
      <c r="D21" s="7">
        <v>50</v>
      </c>
      <c r="E21" s="7">
        <v>50</v>
      </c>
      <c r="F21" s="7">
        <v>0</v>
      </c>
      <c r="G21" s="7">
        <v>0</v>
      </c>
      <c r="H21" s="7">
        <v>0</v>
      </c>
      <c r="I21" s="7">
        <f>F21+H21-G21</f>
        <v>0</v>
      </c>
      <c r="J21" s="8">
        <f>G21/E21</f>
        <v>0</v>
      </c>
      <c r="K21" s="8">
        <f>H21/E21</f>
        <v>0</v>
      </c>
    </row>
    <row r="22" spans="1:11" ht="105" x14ac:dyDescent="0.25">
      <c r="A22" s="3" t="s">
        <v>23</v>
      </c>
      <c r="B22" s="33" t="s">
        <v>54</v>
      </c>
      <c r="C22" s="5" t="s">
        <v>16</v>
      </c>
      <c r="D22" s="7">
        <v>200</v>
      </c>
      <c r="E22" s="7">
        <v>200</v>
      </c>
      <c r="F22" s="7">
        <v>0</v>
      </c>
      <c r="G22" s="7">
        <v>0</v>
      </c>
      <c r="H22" s="7">
        <v>0</v>
      </c>
      <c r="I22" s="7">
        <f>F22+H22-G22</f>
        <v>0</v>
      </c>
      <c r="J22" s="8">
        <f>G22/E22</f>
        <v>0</v>
      </c>
      <c r="K22" s="8">
        <f>H22/E22</f>
        <v>0</v>
      </c>
    </row>
    <row r="23" spans="1:11" ht="120" hidden="1" x14ac:dyDescent="0.25">
      <c r="A23" s="3" t="s">
        <v>40</v>
      </c>
      <c r="B23" s="33" t="s">
        <v>54</v>
      </c>
      <c r="C23" s="5" t="s">
        <v>16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>F23+H23-G23</f>
        <v>0</v>
      </c>
      <c r="J23" s="8" t="e">
        <f>G23/E23</f>
        <v>#DIV/0!</v>
      </c>
      <c r="K23" s="8" t="e">
        <f>H23/E23</f>
        <v>#DIV/0!</v>
      </c>
    </row>
    <row r="24" spans="1:11" ht="60" x14ac:dyDescent="0.25">
      <c r="A24" s="42" t="s">
        <v>60</v>
      </c>
      <c r="B24" s="36" t="s">
        <v>54</v>
      </c>
      <c r="C24" s="23" t="s">
        <v>16</v>
      </c>
      <c r="D24" s="27">
        <f>D25</f>
        <v>23234.3</v>
      </c>
      <c r="E24" s="27">
        <f t="shared" ref="E24:K24" si="23">E25</f>
        <v>10677.2</v>
      </c>
      <c r="F24" s="27">
        <f t="shared" si="23"/>
        <v>0</v>
      </c>
      <c r="G24" s="27">
        <f t="shared" si="23"/>
        <v>0</v>
      </c>
      <c r="H24" s="27">
        <f t="shared" si="23"/>
        <v>0</v>
      </c>
      <c r="I24" s="27">
        <f t="shared" si="23"/>
        <v>0</v>
      </c>
      <c r="J24" s="28">
        <f t="shared" si="23"/>
        <v>0</v>
      </c>
      <c r="K24" s="28">
        <f t="shared" si="23"/>
        <v>0</v>
      </c>
    </row>
    <row r="25" spans="1:11" ht="75" x14ac:dyDescent="0.25">
      <c r="A25" s="3" t="s">
        <v>61</v>
      </c>
      <c r="B25" s="33" t="s">
        <v>62</v>
      </c>
      <c r="C25" s="5" t="s">
        <v>16</v>
      </c>
      <c r="D25" s="7">
        <v>23234.3</v>
      </c>
      <c r="E25" s="7">
        <v>10677.2</v>
      </c>
      <c r="F25" s="7">
        <v>0</v>
      </c>
      <c r="G25" s="7">
        <v>0</v>
      </c>
      <c r="H25" s="7">
        <v>0</v>
      </c>
      <c r="I25" s="7">
        <f>F25+H25-G25</f>
        <v>0</v>
      </c>
      <c r="J25" s="8">
        <f t="shared" ref="J25:J32" si="24">G25/E25</f>
        <v>0</v>
      </c>
      <c r="K25" s="8">
        <f t="shared" ref="K25:K32" si="25">H25/E25</f>
        <v>0</v>
      </c>
    </row>
    <row r="26" spans="1:11" x14ac:dyDescent="0.25">
      <c r="A26" s="75" t="s">
        <v>58</v>
      </c>
      <c r="B26" s="75" t="s">
        <v>53</v>
      </c>
      <c r="C26" s="10" t="s">
        <v>24</v>
      </c>
      <c r="D26" s="6">
        <f t="shared" ref="D26:I26" si="26">D27+D28</f>
        <v>9850</v>
      </c>
      <c r="E26" s="6">
        <f t="shared" si="26"/>
        <v>8896</v>
      </c>
      <c r="F26" s="6">
        <f t="shared" si="26"/>
        <v>0</v>
      </c>
      <c r="G26" s="6">
        <f t="shared" si="26"/>
        <v>0</v>
      </c>
      <c r="H26" s="6">
        <f t="shared" si="26"/>
        <v>0</v>
      </c>
      <c r="I26" s="6">
        <f t="shared" si="26"/>
        <v>0</v>
      </c>
      <c r="J26" s="9">
        <f t="shared" si="24"/>
        <v>0</v>
      </c>
      <c r="K26" s="9">
        <f t="shared" si="25"/>
        <v>0</v>
      </c>
    </row>
    <row r="27" spans="1:11" ht="48" customHeight="1" x14ac:dyDescent="0.25">
      <c r="A27" s="76"/>
      <c r="B27" s="76"/>
      <c r="C27" s="10" t="s">
        <v>16</v>
      </c>
      <c r="D27" s="6">
        <f>D29+D31+D35+D33</f>
        <v>9850</v>
      </c>
      <c r="E27" s="6">
        <f>E29+E31+E35+E33</f>
        <v>8896</v>
      </c>
      <c r="F27" s="6">
        <f t="shared" ref="F27:H27" si="27">F29+F31+F35+F33</f>
        <v>0</v>
      </c>
      <c r="G27" s="6">
        <f t="shared" si="27"/>
        <v>0</v>
      </c>
      <c r="H27" s="6">
        <f t="shared" si="27"/>
        <v>0</v>
      </c>
      <c r="I27" s="6">
        <f t="shared" ref="I27" si="28">I29+I31+I35</f>
        <v>0</v>
      </c>
      <c r="J27" s="9">
        <f t="shared" si="24"/>
        <v>0</v>
      </c>
      <c r="K27" s="9">
        <f t="shared" si="25"/>
        <v>0</v>
      </c>
    </row>
    <row r="28" spans="1:11" ht="45" hidden="1" customHeight="1" x14ac:dyDescent="0.25">
      <c r="A28" s="76"/>
      <c r="B28" s="41"/>
      <c r="C28" s="10" t="s">
        <v>17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9" t="e">
        <f t="shared" si="24"/>
        <v>#DIV/0!</v>
      </c>
      <c r="K28" s="9" t="e">
        <f t="shared" si="25"/>
        <v>#DIV/0!</v>
      </c>
    </row>
    <row r="29" spans="1:11" ht="60" x14ac:dyDescent="0.25">
      <c r="A29" s="42" t="s">
        <v>25</v>
      </c>
      <c r="B29" s="36" t="s">
        <v>53</v>
      </c>
      <c r="C29" s="23" t="s">
        <v>16</v>
      </c>
      <c r="D29" s="22">
        <f>D30</f>
        <v>2000</v>
      </c>
      <c r="E29" s="22">
        <f t="shared" ref="E29:I29" si="29">E30</f>
        <v>2000</v>
      </c>
      <c r="F29" s="22">
        <f t="shared" si="29"/>
        <v>0</v>
      </c>
      <c r="G29" s="22">
        <f t="shared" si="29"/>
        <v>0</v>
      </c>
      <c r="H29" s="22">
        <f t="shared" si="29"/>
        <v>0</v>
      </c>
      <c r="I29" s="22">
        <f t="shared" si="29"/>
        <v>0</v>
      </c>
      <c r="J29" s="28">
        <f t="shared" si="24"/>
        <v>0</v>
      </c>
      <c r="K29" s="28">
        <f t="shared" si="25"/>
        <v>0</v>
      </c>
    </row>
    <row r="30" spans="1:11" ht="60" x14ac:dyDescent="0.25">
      <c r="A30" s="11" t="s">
        <v>63</v>
      </c>
      <c r="B30" s="12" t="s">
        <v>53</v>
      </c>
      <c r="C30" s="13" t="s">
        <v>16</v>
      </c>
      <c r="D30" s="16">
        <v>2000</v>
      </c>
      <c r="E30" s="16">
        <v>2000</v>
      </c>
      <c r="F30" s="16">
        <v>0</v>
      </c>
      <c r="G30" s="16">
        <v>0</v>
      </c>
      <c r="H30" s="16">
        <v>0</v>
      </c>
      <c r="I30" s="7">
        <f>F30+H30-G30</f>
        <v>0</v>
      </c>
      <c r="J30" s="8">
        <f t="shared" si="24"/>
        <v>0</v>
      </c>
      <c r="K30" s="8">
        <f t="shared" si="25"/>
        <v>0</v>
      </c>
    </row>
    <row r="31" spans="1:11" ht="30" x14ac:dyDescent="0.25">
      <c r="A31" s="42" t="s">
        <v>26</v>
      </c>
      <c r="B31" s="36" t="s">
        <v>53</v>
      </c>
      <c r="C31" s="23" t="s">
        <v>16</v>
      </c>
      <c r="D31" s="22">
        <f>D32</f>
        <v>250</v>
      </c>
      <c r="E31" s="22">
        <f t="shared" ref="E31:I31" si="30">E32</f>
        <v>250</v>
      </c>
      <c r="F31" s="22">
        <f t="shared" si="30"/>
        <v>0</v>
      </c>
      <c r="G31" s="22">
        <f t="shared" si="30"/>
        <v>0</v>
      </c>
      <c r="H31" s="22">
        <f t="shared" si="30"/>
        <v>0</v>
      </c>
      <c r="I31" s="22">
        <f t="shared" si="30"/>
        <v>0</v>
      </c>
      <c r="J31" s="28">
        <f t="shared" si="24"/>
        <v>0</v>
      </c>
      <c r="K31" s="28">
        <f t="shared" si="25"/>
        <v>0</v>
      </c>
    </row>
    <row r="32" spans="1:11" ht="135" x14ac:dyDescent="0.25">
      <c r="A32" s="11" t="s">
        <v>27</v>
      </c>
      <c r="B32" s="12" t="s">
        <v>53</v>
      </c>
      <c r="C32" s="13" t="s">
        <v>16</v>
      </c>
      <c r="D32" s="16">
        <v>250</v>
      </c>
      <c r="E32" s="16">
        <v>250</v>
      </c>
      <c r="F32" s="16">
        <v>0</v>
      </c>
      <c r="G32" s="16">
        <v>0</v>
      </c>
      <c r="H32" s="16">
        <v>0</v>
      </c>
      <c r="I32" s="7">
        <f>F32+H32-G32</f>
        <v>0</v>
      </c>
      <c r="J32" s="8">
        <f t="shared" si="24"/>
        <v>0</v>
      </c>
      <c r="K32" s="8">
        <f t="shared" si="25"/>
        <v>0</v>
      </c>
    </row>
    <row r="33" spans="1:15" ht="87.75" customHeight="1" x14ac:dyDescent="0.25">
      <c r="A33" s="39" t="s">
        <v>28</v>
      </c>
      <c r="B33" s="36" t="s">
        <v>53</v>
      </c>
      <c r="C33" s="29" t="s">
        <v>16</v>
      </c>
      <c r="D33" s="22">
        <f>D34</f>
        <v>5000</v>
      </c>
      <c r="E33" s="22">
        <f t="shared" ref="E33:I33" si="31">E34</f>
        <v>5000</v>
      </c>
      <c r="F33" s="22">
        <f t="shared" si="31"/>
        <v>0</v>
      </c>
      <c r="G33" s="22">
        <f t="shared" si="31"/>
        <v>0</v>
      </c>
      <c r="H33" s="22">
        <f t="shared" si="31"/>
        <v>0</v>
      </c>
      <c r="I33" s="22">
        <f t="shared" si="31"/>
        <v>0</v>
      </c>
      <c r="J33" s="28">
        <f t="shared" ref="J33:J34" si="32">G33/E33</f>
        <v>0</v>
      </c>
      <c r="K33" s="28">
        <f t="shared" ref="K33:K34" si="33">H33/E33</f>
        <v>0</v>
      </c>
    </row>
    <row r="34" spans="1:15" ht="90" x14ac:dyDescent="0.25">
      <c r="A34" s="11" t="s">
        <v>64</v>
      </c>
      <c r="B34" s="12" t="s">
        <v>53</v>
      </c>
      <c r="C34" s="13" t="s">
        <v>16</v>
      </c>
      <c r="D34" s="16">
        <v>5000</v>
      </c>
      <c r="E34" s="16">
        <v>5000</v>
      </c>
      <c r="F34" s="16">
        <v>0</v>
      </c>
      <c r="G34" s="16">
        <v>0</v>
      </c>
      <c r="H34" s="16">
        <v>0</v>
      </c>
      <c r="I34" s="7">
        <f t="shared" ref="I34:I37" si="34">F34+H34-G34</f>
        <v>0</v>
      </c>
      <c r="J34" s="8">
        <f t="shared" si="32"/>
        <v>0</v>
      </c>
      <c r="K34" s="8">
        <f t="shared" si="33"/>
        <v>0</v>
      </c>
    </row>
    <row r="35" spans="1:15" ht="60" x14ac:dyDescent="0.25">
      <c r="A35" s="42" t="s">
        <v>29</v>
      </c>
      <c r="B35" s="36" t="s">
        <v>53</v>
      </c>
      <c r="C35" s="23" t="s">
        <v>16</v>
      </c>
      <c r="D35" s="22">
        <f>D36+D37</f>
        <v>2600</v>
      </c>
      <c r="E35" s="22">
        <f t="shared" ref="E35:I35" si="35">E36+E37</f>
        <v>1646</v>
      </c>
      <c r="F35" s="22">
        <f t="shared" si="35"/>
        <v>0</v>
      </c>
      <c r="G35" s="22">
        <f t="shared" si="35"/>
        <v>0</v>
      </c>
      <c r="H35" s="22">
        <f t="shared" si="35"/>
        <v>0</v>
      </c>
      <c r="I35" s="22">
        <f t="shared" si="35"/>
        <v>0</v>
      </c>
      <c r="J35" s="28">
        <f>G35/E35</f>
        <v>0</v>
      </c>
      <c r="K35" s="28">
        <f>H35/E35</f>
        <v>0</v>
      </c>
    </row>
    <row r="36" spans="1:15" ht="75" x14ac:dyDescent="0.25">
      <c r="A36" s="11" t="s">
        <v>30</v>
      </c>
      <c r="B36" s="12" t="s">
        <v>54</v>
      </c>
      <c r="C36" s="13" t="s">
        <v>16</v>
      </c>
      <c r="D36" s="16">
        <v>2500</v>
      </c>
      <c r="E36" s="16">
        <v>1546</v>
      </c>
      <c r="F36" s="16">
        <v>0</v>
      </c>
      <c r="G36" s="16">
        <v>0</v>
      </c>
      <c r="H36" s="16">
        <v>0</v>
      </c>
      <c r="I36" s="7">
        <f t="shared" si="34"/>
        <v>0</v>
      </c>
      <c r="J36" s="8">
        <f t="shared" ref="J36:J49" si="36">G36/E36</f>
        <v>0</v>
      </c>
      <c r="K36" s="8">
        <f t="shared" ref="K36:K49" si="37">H36/E36</f>
        <v>0</v>
      </c>
    </row>
    <row r="37" spans="1:15" ht="120" x14ac:dyDescent="0.25">
      <c r="A37" s="11" t="s">
        <v>41</v>
      </c>
      <c r="B37" s="12" t="s">
        <v>53</v>
      </c>
      <c r="C37" s="13" t="s">
        <v>16</v>
      </c>
      <c r="D37" s="16">
        <v>100</v>
      </c>
      <c r="E37" s="16">
        <v>100</v>
      </c>
      <c r="F37" s="16">
        <v>0</v>
      </c>
      <c r="G37" s="16">
        <v>0</v>
      </c>
      <c r="H37" s="16">
        <v>0</v>
      </c>
      <c r="I37" s="7">
        <f t="shared" si="34"/>
        <v>0</v>
      </c>
      <c r="J37" s="8">
        <f t="shared" si="36"/>
        <v>0</v>
      </c>
      <c r="K37" s="8">
        <f t="shared" si="37"/>
        <v>0</v>
      </c>
    </row>
    <row r="38" spans="1:15" ht="15" customHeight="1" x14ac:dyDescent="0.25">
      <c r="A38" s="75" t="s">
        <v>66</v>
      </c>
      <c r="B38" s="75" t="s">
        <v>31</v>
      </c>
      <c r="C38" s="18" t="s">
        <v>14</v>
      </c>
      <c r="D38" s="50">
        <f t="shared" ref="D38:E38" si="38">D39+D40+D41</f>
        <v>125466.7</v>
      </c>
      <c r="E38" s="50">
        <f t="shared" si="38"/>
        <v>148240.79999999999</v>
      </c>
      <c r="F38" s="50">
        <f t="shared" ref="F38:I38" si="39">F39+F40+F41</f>
        <v>0</v>
      </c>
      <c r="G38" s="50">
        <f t="shared" si="39"/>
        <v>73986.020970000012</v>
      </c>
      <c r="H38" s="50">
        <f t="shared" si="39"/>
        <v>73986.020970000012</v>
      </c>
      <c r="I38" s="50">
        <f t="shared" si="39"/>
        <v>0</v>
      </c>
      <c r="J38" s="9">
        <f t="shared" ref="J38:J48" si="40">G38/E38</f>
        <v>0.49909350846730466</v>
      </c>
      <c r="K38" s="9">
        <f t="shared" ref="K38:K48" si="41">H38/E38</f>
        <v>0.49909350846730466</v>
      </c>
    </row>
    <row r="39" spans="1:15" ht="15" customHeight="1" x14ac:dyDescent="0.25">
      <c r="A39" s="76"/>
      <c r="B39" s="76"/>
      <c r="C39" s="18" t="s">
        <v>15</v>
      </c>
      <c r="D39" s="50">
        <f t="shared" ref="D39:I40" si="42">D43+D47</f>
        <v>102044.4</v>
      </c>
      <c r="E39" s="50">
        <f t="shared" si="42"/>
        <v>94041.7</v>
      </c>
      <c r="F39" s="50">
        <f t="shared" si="42"/>
        <v>0</v>
      </c>
      <c r="G39" s="50">
        <f t="shared" si="42"/>
        <v>64238.9</v>
      </c>
      <c r="H39" s="50">
        <f t="shared" si="42"/>
        <v>64238.9</v>
      </c>
      <c r="I39" s="50">
        <f t="shared" si="42"/>
        <v>0</v>
      </c>
      <c r="J39" s="9">
        <f t="shared" si="40"/>
        <v>0.68308952305200776</v>
      </c>
      <c r="K39" s="9">
        <f t="shared" si="41"/>
        <v>0.68308952305200776</v>
      </c>
    </row>
    <row r="40" spans="1:15" x14ac:dyDescent="0.25">
      <c r="A40" s="76"/>
      <c r="B40" s="76"/>
      <c r="C40" s="18" t="s">
        <v>16</v>
      </c>
      <c r="D40" s="50">
        <f t="shared" si="42"/>
        <v>23270</v>
      </c>
      <c r="E40" s="50">
        <f t="shared" si="42"/>
        <v>52047.7</v>
      </c>
      <c r="F40" s="50">
        <f t="shared" si="42"/>
        <v>0</v>
      </c>
      <c r="G40" s="50">
        <f t="shared" si="42"/>
        <v>9482.0209699999996</v>
      </c>
      <c r="H40" s="50">
        <f t="shared" si="42"/>
        <v>9482.0209699999996</v>
      </c>
      <c r="I40" s="50">
        <f t="shared" si="42"/>
        <v>0</v>
      </c>
      <c r="J40" s="9">
        <f t="shared" si="40"/>
        <v>0.1821794425113886</v>
      </c>
      <c r="K40" s="9">
        <f t="shared" si="41"/>
        <v>0.1821794425113886</v>
      </c>
    </row>
    <row r="41" spans="1:15" x14ac:dyDescent="0.25">
      <c r="A41" s="76"/>
      <c r="B41" s="77"/>
      <c r="C41" s="18" t="s">
        <v>17</v>
      </c>
      <c r="D41" s="50">
        <f t="shared" ref="D41:E41" si="43">D45</f>
        <v>152.29999999999998</v>
      </c>
      <c r="E41" s="50">
        <f t="shared" si="43"/>
        <v>2151.4</v>
      </c>
      <c r="F41" s="50">
        <f t="shared" ref="F41:I41" si="44">F45</f>
        <v>0</v>
      </c>
      <c r="G41" s="50">
        <f t="shared" si="44"/>
        <v>265.10000000000002</v>
      </c>
      <c r="H41" s="50">
        <f t="shared" si="44"/>
        <v>265.10000000000002</v>
      </c>
      <c r="I41" s="50">
        <f t="shared" si="44"/>
        <v>0</v>
      </c>
      <c r="J41" s="9">
        <f t="shared" si="40"/>
        <v>0.12322208794273497</v>
      </c>
      <c r="K41" s="9">
        <f t="shared" si="41"/>
        <v>0.12322208794273497</v>
      </c>
    </row>
    <row r="42" spans="1:15" ht="15" customHeight="1" x14ac:dyDescent="0.25">
      <c r="A42" s="76"/>
      <c r="B42" s="78" t="s">
        <v>20</v>
      </c>
      <c r="C42" s="18" t="s">
        <v>14</v>
      </c>
      <c r="D42" s="25">
        <f t="shared" ref="D42:I42" si="45">D43+D44+D45</f>
        <v>7334.0999999999995</v>
      </c>
      <c r="E42" s="25">
        <f t="shared" si="45"/>
        <v>33902.400000000001</v>
      </c>
      <c r="F42" s="25">
        <f t="shared" si="45"/>
        <v>0</v>
      </c>
      <c r="G42" s="25">
        <f t="shared" si="45"/>
        <v>3393.7209699999999</v>
      </c>
      <c r="H42" s="25">
        <f t="shared" si="45"/>
        <v>3393.7209699999999</v>
      </c>
      <c r="I42" s="25">
        <f t="shared" si="45"/>
        <v>0</v>
      </c>
      <c r="J42" s="9">
        <f t="shared" si="40"/>
        <v>0.10010267621171362</v>
      </c>
      <c r="K42" s="9">
        <f t="shared" si="41"/>
        <v>0.10010267621171362</v>
      </c>
    </row>
    <row r="43" spans="1:15" x14ac:dyDescent="0.25">
      <c r="A43" s="76"/>
      <c r="B43" s="79"/>
      <c r="C43" s="18" t="s">
        <v>15</v>
      </c>
      <c r="D43" s="25">
        <f t="shared" ref="D43:I43" si="46">D64</f>
        <v>165.4</v>
      </c>
      <c r="E43" s="25">
        <f t="shared" si="46"/>
        <v>165.4</v>
      </c>
      <c r="F43" s="25">
        <f t="shared" si="46"/>
        <v>0</v>
      </c>
      <c r="G43" s="25">
        <f t="shared" si="46"/>
        <v>0</v>
      </c>
      <c r="H43" s="25">
        <f t="shared" si="46"/>
        <v>0</v>
      </c>
      <c r="I43" s="25">
        <f t="shared" si="46"/>
        <v>0</v>
      </c>
      <c r="J43" s="9">
        <f t="shared" si="40"/>
        <v>0</v>
      </c>
      <c r="K43" s="9">
        <f t="shared" si="41"/>
        <v>0</v>
      </c>
    </row>
    <row r="44" spans="1:15" x14ac:dyDescent="0.25">
      <c r="A44" s="76"/>
      <c r="B44" s="79"/>
      <c r="C44" s="18" t="s">
        <v>16</v>
      </c>
      <c r="D44" s="25">
        <f>D55+D65+D50</f>
        <v>7016.4</v>
      </c>
      <c r="E44" s="25">
        <f t="shared" ref="E44:I44" si="47">E55+E65+E50</f>
        <v>31585.600000000002</v>
      </c>
      <c r="F44" s="25">
        <f t="shared" si="47"/>
        <v>0</v>
      </c>
      <c r="G44" s="25">
        <f t="shared" si="47"/>
        <v>3128.6209699999999</v>
      </c>
      <c r="H44" s="25">
        <f t="shared" si="47"/>
        <v>3128.6209699999999</v>
      </c>
      <c r="I44" s="25">
        <f t="shared" si="47"/>
        <v>0</v>
      </c>
      <c r="J44" s="9">
        <f t="shared" si="40"/>
        <v>9.9052130401195468E-2</v>
      </c>
      <c r="K44" s="9">
        <f t="shared" si="41"/>
        <v>9.9052130401195468E-2</v>
      </c>
    </row>
    <row r="45" spans="1:15" x14ac:dyDescent="0.25">
      <c r="A45" s="76"/>
      <c r="B45" s="19" t="s">
        <v>19</v>
      </c>
      <c r="C45" s="18" t="s">
        <v>17</v>
      </c>
      <c r="D45" s="25">
        <f>D56+D66+D51</f>
        <v>152.29999999999998</v>
      </c>
      <c r="E45" s="25">
        <f t="shared" ref="E45:I45" si="48">E56+E66+E51</f>
        <v>2151.4</v>
      </c>
      <c r="F45" s="25">
        <f t="shared" si="48"/>
        <v>0</v>
      </c>
      <c r="G45" s="25">
        <f t="shared" si="48"/>
        <v>265.10000000000002</v>
      </c>
      <c r="H45" s="25">
        <f t="shared" si="48"/>
        <v>265.10000000000002</v>
      </c>
      <c r="I45" s="25">
        <f t="shared" si="48"/>
        <v>0</v>
      </c>
      <c r="J45" s="9">
        <f t="shared" si="40"/>
        <v>0.12322208794273497</v>
      </c>
      <c r="K45" s="9">
        <f t="shared" si="41"/>
        <v>0.12322208794273497</v>
      </c>
    </row>
    <row r="46" spans="1:15" ht="15" customHeight="1" x14ac:dyDescent="0.25">
      <c r="A46" s="76"/>
      <c r="B46" s="80" t="s">
        <v>68</v>
      </c>
      <c r="C46" s="18" t="s">
        <v>14</v>
      </c>
      <c r="D46" s="25">
        <f t="shared" ref="D46:I46" si="49">D47+D48</f>
        <v>118132.6</v>
      </c>
      <c r="E46" s="25">
        <f t="shared" si="49"/>
        <v>114338.4</v>
      </c>
      <c r="F46" s="25">
        <f t="shared" si="49"/>
        <v>0</v>
      </c>
      <c r="G46" s="25">
        <f t="shared" si="49"/>
        <v>70592.3</v>
      </c>
      <c r="H46" s="25">
        <f t="shared" si="49"/>
        <v>70592.3</v>
      </c>
      <c r="I46" s="25">
        <f t="shared" si="49"/>
        <v>0</v>
      </c>
      <c r="J46" s="9">
        <f t="shared" si="40"/>
        <v>0.61739800451991633</v>
      </c>
      <c r="K46" s="9">
        <f t="shared" si="41"/>
        <v>0.61739800451991633</v>
      </c>
      <c r="M46" s="30">
        <f>E46+E47</f>
        <v>208214.7</v>
      </c>
      <c r="N46" s="30">
        <f>G46+G47</f>
        <v>134831.20000000001</v>
      </c>
      <c r="O46" s="32">
        <f>N46/M46</f>
        <v>0.64755850571549467</v>
      </c>
    </row>
    <row r="47" spans="1:15" ht="15" customHeight="1" x14ac:dyDescent="0.25">
      <c r="A47" s="76"/>
      <c r="B47" s="80"/>
      <c r="C47" s="18" t="s">
        <v>15</v>
      </c>
      <c r="D47" s="25">
        <f t="shared" ref="D47:I47" si="50">D68</f>
        <v>101879</v>
      </c>
      <c r="E47" s="25">
        <f t="shared" si="50"/>
        <v>93876.3</v>
      </c>
      <c r="F47" s="25">
        <f t="shared" si="50"/>
        <v>0</v>
      </c>
      <c r="G47" s="25">
        <f t="shared" si="50"/>
        <v>64238.9</v>
      </c>
      <c r="H47" s="25">
        <f t="shared" si="50"/>
        <v>64238.9</v>
      </c>
      <c r="I47" s="25">
        <f t="shared" si="50"/>
        <v>0</v>
      </c>
      <c r="J47" s="9">
        <f t="shared" si="40"/>
        <v>0.68429305373134641</v>
      </c>
      <c r="K47" s="9">
        <f t="shared" si="41"/>
        <v>0.68429305373134641</v>
      </c>
      <c r="N47" s="30">
        <f>H46+H47</f>
        <v>134831.20000000001</v>
      </c>
      <c r="O47" s="32">
        <f>N47/M46</f>
        <v>0.64755850571549467</v>
      </c>
    </row>
    <row r="48" spans="1:15" x14ac:dyDescent="0.25">
      <c r="A48" s="77"/>
      <c r="B48" s="80"/>
      <c r="C48" s="18" t="s">
        <v>16</v>
      </c>
      <c r="D48" s="25">
        <f t="shared" ref="D48:I48" si="51">D57+D69</f>
        <v>16253.6</v>
      </c>
      <c r="E48" s="25">
        <f t="shared" si="51"/>
        <v>20462.099999999999</v>
      </c>
      <c r="F48" s="25">
        <f t="shared" si="51"/>
        <v>0</v>
      </c>
      <c r="G48" s="25">
        <f t="shared" si="51"/>
        <v>6353.4</v>
      </c>
      <c r="H48" s="25">
        <f t="shared" si="51"/>
        <v>6353.4</v>
      </c>
      <c r="I48" s="25">
        <f t="shared" si="51"/>
        <v>0</v>
      </c>
      <c r="J48" s="9">
        <f t="shared" si="40"/>
        <v>0.31049599014763879</v>
      </c>
      <c r="K48" s="9">
        <f t="shared" si="41"/>
        <v>0.31049599014763879</v>
      </c>
    </row>
    <row r="49" spans="1:11" ht="30" x14ac:dyDescent="0.25">
      <c r="A49" s="84" t="s">
        <v>76</v>
      </c>
      <c r="B49" s="36" t="s">
        <v>53</v>
      </c>
      <c r="C49" s="23" t="s">
        <v>24</v>
      </c>
      <c r="D49" s="27">
        <f t="shared" ref="D49:I49" si="52">D50+D51</f>
        <v>0</v>
      </c>
      <c r="E49" s="27">
        <f t="shared" si="52"/>
        <v>31568.3</v>
      </c>
      <c r="F49" s="27">
        <f t="shared" si="52"/>
        <v>0</v>
      </c>
      <c r="G49" s="27">
        <f t="shared" si="52"/>
        <v>3393.7209699999999</v>
      </c>
      <c r="H49" s="27">
        <f t="shared" si="52"/>
        <v>3393.7209699999999</v>
      </c>
      <c r="I49" s="27">
        <f t="shared" si="52"/>
        <v>0</v>
      </c>
      <c r="J49" s="28">
        <f t="shared" si="36"/>
        <v>0.10750407750813315</v>
      </c>
      <c r="K49" s="28">
        <f t="shared" si="37"/>
        <v>0.10750407750813315</v>
      </c>
    </row>
    <row r="50" spans="1:11" x14ac:dyDescent="0.25">
      <c r="A50" s="86"/>
      <c r="B50" s="84" t="s">
        <v>77</v>
      </c>
      <c r="C50" s="23" t="s">
        <v>16</v>
      </c>
      <c r="D50" s="27">
        <f t="shared" ref="D50:I51" si="53">D53</f>
        <v>0</v>
      </c>
      <c r="E50" s="27">
        <f t="shared" si="53"/>
        <v>29569.200000000001</v>
      </c>
      <c r="F50" s="27">
        <f t="shared" si="53"/>
        <v>0</v>
      </c>
      <c r="G50" s="27">
        <f t="shared" si="53"/>
        <v>3128.6209699999999</v>
      </c>
      <c r="H50" s="27">
        <f t="shared" si="53"/>
        <v>3128.6209699999999</v>
      </c>
      <c r="I50" s="27">
        <f t="shared" si="53"/>
        <v>0</v>
      </c>
      <c r="J50" s="28">
        <f t="shared" ref="J50:J51" si="54">G50/E50</f>
        <v>0.10580675060535963</v>
      </c>
      <c r="K50" s="28">
        <f t="shared" ref="K50:K51" si="55">H50/E50</f>
        <v>0.10580675060535963</v>
      </c>
    </row>
    <row r="51" spans="1:11" ht="48" customHeight="1" x14ac:dyDescent="0.25">
      <c r="A51" s="85"/>
      <c r="B51" s="85"/>
      <c r="C51" s="23" t="s">
        <v>17</v>
      </c>
      <c r="D51" s="27">
        <f t="shared" si="53"/>
        <v>0</v>
      </c>
      <c r="E51" s="27">
        <f t="shared" si="53"/>
        <v>1999.1</v>
      </c>
      <c r="F51" s="27">
        <f t="shared" si="53"/>
        <v>0</v>
      </c>
      <c r="G51" s="27">
        <f t="shared" si="53"/>
        <v>265.10000000000002</v>
      </c>
      <c r="H51" s="27">
        <f t="shared" si="53"/>
        <v>265.10000000000002</v>
      </c>
      <c r="I51" s="27">
        <f t="shared" si="53"/>
        <v>0</v>
      </c>
      <c r="J51" s="28">
        <f t="shared" si="54"/>
        <v>0.13260967435345908</v>
      </c>
      <c r="K51" s="28">
        <f t="shared" si="55"/>
        <v>0.13260967435345908</v>
      </c>
    </row>
    <row r="52" spans="1:11" ht="30" x14ac:dyDescent="0.25">
      <c r="A52" s="81" t="s">
        <v>78</v>
      </c>
      <c r="B52" s="12" t="s">
        <v>53</v>
      </c>
      <c r="C52" s="13" t="s">
        <v>24</v>
      </c>
      <c r="D52" s="16">
        <f>D53+D54</f>
        <v>0</v>
      </c>
      <c r="E52" s="16">
        <f>E53+E54</f>
        <v>31568.3</v>
      </c>
      <c r="F52" s="16">
        <f t="shared" ref="F52:I52" si="56">F53+F54</f>
        <v>0</v>
      </c>
      <c r="G52" s="16">
        <f t="shared" si="56"/>
        <v>3393.7209699999999</v>
      </c>
      <c r="H52" s="16">
        <f t="shared" si="56"/>
        <v>3393.7209699999999</v>
      </c>
      <c r="I52" s="16">
        <f t="shared" si="56"/>
        <v>0</v>
      </c>
      <c r="J52" s="8">
        <f t="shared" ref="J52:J58" si="57">G52/E52</f>
        <v>0.10750407750813315</v>
      </c>
      <c r="K52" s="8">
        <f t="shared" ref="K52:K58" si="58">H52/E52</f>
        <v>0.10750407750813315</v>
      </c>
    </row>
    <row r="53" spans="1:11" x14ac:dyDescent="0.25">
      <c r="A53" s="82"/>
      <c r="B53" s="81" t="s">
        <v>77</v>
      </c>
      <c r="C53" s="13" t="s">
        <v>16</v>
      </c>
      <c r="D53" s="17">
        <v>0</v>
      </c>
      <c r="E53" s="17">
        <v>29569.200000000001</v>
      </c>
      <c r="F53" s="17">
        <v>0</v>
      </c>
      <c r="G53" s="17">
        <v>3128.6209699999999</v>
      </c>
      <c r="H53" s="17">
        <v>3128.6209699999999</v>
      </c>
      <c r="I53" s="17">
        <v>0</v>
      </c>
      <c r="J53" s="8">
        <f t="shared" ref="J53:J54" si="59">G53/E53</f>
        <v>0.10580675060535963</v>
      </c>
      <c r="K53" s="8">
        <f t="shared" ref="K53:K54" si="60">H53/E53</f>
        <v>0.10580675060535963</v>
      </c>
    </row>
    <row r="54" spans="1:11" ht="48.75" customHeight="1" x14ac:dyDescent="0.25">
      <c r="A54" s="83"/>
      <c r="B54" s="83"/>
      <c r="C54" s="13" t="s">
        <v>17</v>
      </c>
      <c r="D54" s="17">
        <v>0</v>
      </c>
      <c r="E54" s="17">
        <v>1999.1</v>
      </c>
      <c r="F54" s="17">
        <v>0</v>
      </c>
      <c r="G54" s="17">
        <v>265.10000000000002</v>
      </c>
      <c r="H54" s="17">
        <v>265.10000000000002</v>
      </c>
      <c r="I54" s="17">
        <v>0</v>
      </c>
      <c r="J54" s="8">
        <f t="shared" si="59"/>
        <v>0.13260967435345908</v>
      </c>
      <c r="K54" s="8">
        <f t="shared" si="60"/>
        <v>0.13260967435345908</v>
      </c>
    </row>
    <row r="55" spans="1:11" ht="50.25" customHeight="1" x14ac:dyDescent="0.25">
      <c r="A55" s="84" t="s">
        <v>32</v>
      </c>
      <c r="B55" s="84" t="s">
        <v>53</v>
      </c>
      <c r="C55" s="23" t="s">
        <v>16</v>
      </c>
      <c r="D55" s="22">
        <f>D61</f>
        <v>7000</v>
      </c>
      <c r="E55" s="22">
        <f>E61</f>
        <v>2000</v>
      </c>
      <c r="F55" s="22">
        <f t="shared" ref="F55:I55" si="61">F61</f>
        <v>0</v>
      </c>
      <c r="G55" s="22">
        <f t="shared" si="61"/>
        <v>0</v>
      </c>
      <c r="H55" s="22">
        <f t="shared" si="61"/>
        <v>0</v>
      </c>
      <c r="I55" s="22">
        <f t="shared" si="61"/>
        <v>0</v>
      </c>
      <c r="J55" s="24">
        <f t="shared" si="57"/>
        <v>0</v>
      </c>
      <c r="K55" s="24">
        <f t="shared" si="58"/>
        <v>0</v>
      </c>
    </row>
    <row r="56" spans="1:11" x14ac:dyDescent="0.25">
      <c r="A56" s="86"/>
      <c r="B56" s="85"/>
      <c r="C56" s="23" t="s">
        <v>17</v>
      </c>
      <c r="D56" s="22">
        <f>D62</f>
        <v>150.6</v>
      </c>
      <c r="E56" s="22">
        <f>E62</f>
        <v>150.6</v>
      </c>
      <c r="F56" s="22">
        <f t="shared" ref="F56:I56" si="62">F62</f>
        <v>0</v>
      </c>
      <c r="G56" s="22">
        <f t="shared" si="62"/>
        <v>0</v>
      </c>
      <c r="H56" s="22">
        <f t="shared" si="62"/>
        <v>0</v>
      </c>
      <c r="I56" s="22">
        <f t="shared" si="62"/>
        <v>0</v>
      </c>
      <c r="J56" s="24">
        <f t="shared" si="57"/>
        <v>0</v>
      </c>
      <c r="K56" s="24">
        <f t="shared" si="58"/>
        <v>0</v>
      </c>
    </row>
    <row r="57" spans="1:11" ht="50.25" customHeight="1" x14ac:dyDescent="0.25">
      <c r="A57" s="85"/>
      <c r="B57" s="53" t="s">
        <v>69</v>
      </c>
      <c r="C57" s="23" t="s">
        <v>16</v>
      </c>
      <c r="D57" s="22">
        <f>D58+D59</f>
        <v>6177.6</v>
      </c>
      <c r="E57" s="22">
        <f>E58+E59</f>
        <v>11177.6</v>
      </c>
      <c r="F57" s="22">
        <f t="shared" ref="F57:I57" si="63">F58+F59</f>
        <v>0</v>
      </c>
      <c r="G57" s="22">
        <f t="shared" si="63"/>
        <v>0</v>
      </c>
      <c r="H57" s="22">
        <f t="shared" si="63"/>
        <v>0</v>
      </c>
      <c r="I57" s="22">
        <f t="shared" si="63"/>
        <v>0</v>
      </c>
      <c r="J57" s="24">
        <f t="shared" si="57"/>
        <v>0</v>
      </c>
      <c r="K57" s="24">
        <f t="shared" si="58"/>
        <v>0</v>
      </c>
    </row>
    <row r="58" spans="1:11" ht="75" customHeight="1" x14ac:dyDescent="0.25">
      <c r="A58" s="11" t="s">
        <v>51</v>
      </c>
      <c r="B58" s="12" t="s">
        <v>79</v>
      </c>
      <c r="C58" s="13" t="s">
        <v>16</v>
      </c>
      <c r="D58" s="17">
        <v>6177.6</v>
      </c>
      <c r="E58" s="17">
        <v>6477.6</v>
      </c>
      <c r="F58" s="16">
        <v>0</v>
      </c>
      <c r="G58" s="16">
        <v>0</v>
      </c>
      <c r="H58" s="16">
        <v>0</v>
      </c>
      <c r="I58" s="7">
        <f t="shared" ref="I58" si="64">F58+H58-G58</f>
        <v>0</v>
      </c>
      <c r="J58" s="8">
        <f t="shared" si="57"/>
        <v>0</v>
      </c>
      <c r="K58" s="8">
        <f t="shared" si="58"/>
        <v>0</v>
      </c>
    </row>
    <row r="59" spans="1:11" ht="30" x14ac:dyDescent="0.25">
      <c r="A59" s="73" t="s">
        <v>65</v>
      </c>
      <c r="B59" s="12" t="s">
        <v>79</v>
      </c>
      <c r="C59" s="13" t="s">
        <v>16</v>
      </c>
      <c r="D59" s="51">
        <v>0</v>
      </c>
      <c r="E59" s="51">
        <v>4700</v>
      </c>
      <c r="F59" s="16">
        <v>0</v>
      </c>
      <c r="G59" s="16">
        <v>0</v>
      </c>
      <c r="H59" s="16">
        <v>0</v>
      </c>
      <c r="I59" s="7">
        <f t="shared" ref="I59:I62" si="65">F59+H59-G59</f>
        <v>0</v>
      </c>
      <c r="J59" s="8">
        <f t="shared" ref="J59:J62" si="66">G59/E59</f>
        <v>0</v>
      </c>
      <c r="K59" s="8">
        <f t="shared" ref="K59:K62" si="67">H59/E59</f>
        <v>0</v>
      </c>
    </row>
    <row r="60" spans="1:11" ht="15" customHeight="1" x14ac:dyDescent="0.25">
      <c r="A60" s="74"/>
      <c r="B60" s="81" t="s">
        <v>53</v>
      </c>
      <c r="C60" s="14" t="s">
        <v>24</v>
      </c>
      <c r="D60" s="52">
        <f>D61+D62</f>
        <v>7150.6</v>
      </c>
      <c r="E60" s="17">
        <v>2150.6</v>
      </c>
      <c r="F60" s="16">
        <v>0</v>
      </c>
      <c r="G60" s="16">
        <v>0</v>
      </c>
      <c r="H60" s="16">
        <v>0</v>
      </c>
      <c r="I60" s="7">
        <f t="shared" si="65"/>
        <v>0</v>
      </c>
      <c r="J60" s="8">
        <f t="shared" si="66"/>
        <v>0</v>
      </c>
      <c r="K60" s="8">
        <f t="shared" si="67"/>
        <v>0</v>
      </c>
    </row>
    <row r="61" spans="1:11" x14ac:dyDescent="0.25">
      <c r="A61" s="74"/>
      <c r="B61" s="82"/>
      <c r="C61" s="14" t="s">
        <v>16</v>
      </c>
      <c r="D61" s="52">
        <v>7000</v>
      </c>
      <c r="E61" s="17">
        <v>2000</v>
      </c>
      <c r="F61" s="16">
        <v>0</v>
      </c>
      <c r="G61" s="16">
        <v>0</v>
      </c>
      <c r="H61" s="16">
        <v>0</v>
      </c>
      <c r="I61" s="7">
        <f t="shared" si="65"/>
        <v>0</v>
      </c>
      <c r="J61" s="8">
        <f t="shared" si="66"/>
        <v>0</v>
      </c>
      <c r="K61" s="8">
        <f t="shared" si="67"/>
        <v>0</v>
      </c>
    </row>
    <row r="62" spans="1:11" ht="44.45" customHeight="1" x14ac:dyDescent="0.25">
      <c r="A62" s="74"/>
      <c r="B62" s="83"/>
      <c r="C62" s="14" t="s">
        <v>17</v>
      </c>
      <c r="D62" s="52">
        <v>150.6</v>
      </c>
      <c r="E62" s="17">
        <v>150.6</v>
      </c>
      <c r="F62" s="16">
        <v>0</v>
      </c>
      <c r="G62" s="16">
        <v>0</v>
      </c>
      <c r="H62" s="16">
        <v>0</v>
      </c>
      <c r="I62" s="7">
        <f t="shared" si="65"/>
        <v>0</v>
      </c>
      <c r="J62" s="8">
        <f t="shared" si="66"/>
        <v>0</v>
      </c>
      <c r="K62" s="8">
        <f t="shared" si="67"/>
        <v>0</v>
      </c>
    </row>
    <row r="63" spans="1:11" ht="15" customHeight="1" x14ac:dyDescent="0.25">
      <c r="A63" s="96" t="s">
        <v>67</v>
      </c>
      <c r="B63" s="84" t="s">
        <v>53</v>
      </c>
      <c r="C63" s="21" t="s">
        <v>24</v>
      </c>
      <c r="D63" s="22">
        <v>183.5</v>
      </c>
      <c r="E63" s="22">
        <v>183.5</v>
      </c>
      <c r="F63" s="22">
        <f t="shared" ref="F63:H63" si="68">F64+F65+F66</f>
        <v>0</v>
      </c>
      <c r="G63" s="22">
        <f t="shared" si="68"/>
        <v>0</v>
      </c>
      <c r="H63" s="22">
        <f t="shared" si="68"/>
        <v>0</v>
      </c>
      <c r="I63" s="22">
        <f>F63+H63-G63</f>
        <v>0</v>
      </c>
      <c r="J63" s="24">
        <f>G63/E63</f>
        <v>0</v>
      </c>
      <c r="K63" s="24">
        <f>H63/E63</f>
        <v>0</v>
      </c>
    </row>
    <row r="64" spans="1:11" x14ac:dyDescent="0.25">
      <c r="A64" s="96"/>
      <c r="B64" s="86"/>
      <c r="C64" s="21" t="s">
        <v>15</v>
      </c>
      <c r="D64" s="22">
        <v>165.4</v>
      </c>
      <c r="E64" s="22">
        <v>165.4</v>
      </c>
      <c r="F64" s="22">
        <v>0</v>
      </c>
      <c r="G64" s="22">
        <v>0</v>
      </c>
      <c r="H64" s="22">
        <v>0</v>
      </c>
      <c r="I64" s="22">
        <f>F64+H64-G64</f>
        <v>0</v>
      </c>
      <c r="J64" s="24">
        <f>G64/E64</f>
        <v>0</v>
      </c>
      <c r="K64" s="24">
        <f>H64/E64</f>
        <v>0</v>
      </c>
    </row>
    <row r="65" spans="1:11" x14ac:dyDescent="0.25">
      <c r="A65" s="96"/>
      <c r="B65" s="86"/>
      <c r="C65" s="21" t="s">
        <v>16</v>
      </c>
      <c r="D65" s="22">
        <v>16.399999999999999</v>
      </c>
      <c r="E65" s="22">
        <v>16.399999999999999</v>
      </c>
      <c r="F65" s="22">
        <v>0</v>
      </c>
      <c r="G65" s="22">
        <v>0</v>
      </c>
      <c r="H65" s="22">
        <v>0</v>
      </c>
      <c r="I65" s="22">
        <f>F65+H65-G65</f>
        <v>0</v>
      </c>
      <c r="J65" s="24">
        <f>G65/E65</f>
        <v>0</v>
      </c>
      <c r="K65" s="24">
        <f>H65/E65</f>
        <v>0</v>
      </c>
    </row>
    <row r="66" spans="1:11" x14ac:dyDescent="0.25">
      <c r="A66" s="96"/>
      <c r="B66" s="40"/>
      <c r="C66" s="21" t="s">
        <v>17</v>
      </c>
      <c r="D66" s="22">
        <v>1.7</v>
      </c>
      <c r="E66" s="22">
        <v>1.7</v>
      </c>
      <c r="F66" s="22">
        <v>0</v>
      </c>
      <c r="G66" s="22">
        <v>0</v>
      </c>
      <c r="H66" s="22">
        <v>0</v>
      </c>
      <c r="I66" s="22">
        <f>F66+H66-G66</f>
        <v>0</v>
      </c>
      <c r="J66" s="24">
        <f>G66/E66</f>
        <v>0</v>
      </c>
      <c r="K66" s="24">
        <f>H66/E66</f>
        <v>0</v>
      </c>
    </row>
    <row r="67" spans="1:11" ht="80.25" customHeight="1" x14ac:dyDescent="0.25">
      <c r="A67" s="96" t="s">
        <v>52</v>
      </c>
      <c r="B67" s="84" t="s">
        <v>79</v>
      </c>
      <c r="C67" s="21" t="s">
        <v>24</v>
      </c>
      <c r="D67" s="22">
        <f>D68+D69</f>
        <v>111955</v>
      </c>
      <c r="E67" s="22">
        <f>E68+E69</f>
        <v>103160.8</v>
      </c>
      <c r="F67" s="22">
        <f>F68+F69</f>
        <v>0</v>
      </c>
      <c r="G67" s="22">
        <f>G68+G69</f>
        <v>70592.3</v>
      </c>
      <c r="H67" s="22">
        <f>H68+H69</f>
        <v>70592.3</v>
      </c>
      <c r="I67" s="22">
        <f t="shared" ref="I67:I69" si="69">F67+H67-G67</f>
        <v>0</v>
      </c>
      <c r="J67" s="24">
        <f t="shared" ref="J67:J78" si="70">G67/E67</f>
        <v>0.68429384029592633</v>
      </c>
      <c r="K67" s="24">
        <f t="shared" ref="K67:K78" si="71">H67/E67</f>
        <v>0.68429384029592633</v>
      </c>
    </row>
    <row r="68" spans="1:11" x14ac:dyDescent="0.25">
      <c r="A68" s="97"/>
      <c r="B68" s="86"/>
      <c r="C68" s="21" t="s">
        <v>15</v>
      </c>
      <c r="D68" s="34">
        <v>101879</v>
      </c>
      <c r="E68" s="34">
        <v>93876.3</v>
      </c>
      <c r="F68" s="22">
        <v>0</v>
      </c>
      <c r="G68" s="22">
        <v>64238.9</v>
      </c>
      <c r="H68" s="22">
        <v>64238.9</v>
      </c>
      <c r="I68" s="22">
        <f t="shared" si="69"/>
        <v>0</v>
      </c>
      <c r="J68" s="24">
        <f t="shared" si="70"/>
        <v>0.68429305373134641</v>
      </c>
      <c r="K68" s="24">
        <f t="shared" si="71"/>
        <v>0.68429305373134641</v>
      </c>
    </row>
    <row r="69" spans="1:11" x14ac:dyDescent="0.25">
      <c r="A69" s="97"/>
      <c r="B69" s="85"/>
      <c r="C69" s="21" t="s">
        <v>16</v>
      </c>
      <c r="D69" s="34">
        <f>111955-D68</f>
        <v>10076</v>
      </c>
      <c r="E69" s="34">
        <v>9284.5</v>
      </c>
      <c r="F69" s="22">
        <v>0</v>
      </c>
      <c r="G69" s="22">
        <v>6353.4</v>
      </c>
      <c r="H69" s="22">
        <v>6353.4</v>
      </c>
      <c r="I69" s="22">
        <f t="shared" si="69"/>
        <v>0</v>
      </c>
      <c r="J69" s="24">
        <f t="shared" si="70"/>
        <v>0.68430179331143304</v>
      </c>
      <c r="K69" s="24">
        <f t="shared" si="71"/>
        <v>0.68430179331143304</v>
      </c>
    </row>
    <row r="70" spans="1:11" ht="60.75" hidden="1" customHeight="1" x14ac:dyDescent="0.25">
      <c r="A70" s="35" t="s">
        <v>33</v>
      </c>
      <c r="B70" s="36" t="s">
        <v>53</v>
      </c>
      <c r="C70" s="23" t="s">
        <v>16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f>F70+H70-G70</f>
        <v>0</v>
      </c>
      <c r="J70" s="24" t="e">
        <f t="shared" si="70"/>
        <v>#DIV/0!</v>
      </c>
      <c r="K70" s="24" t="e">
        <f t="shared" si="71"/>
        <v>#DIV/0!</v>
      </c>
    </row>
    <row r="71" spans="1:11" ht="15" customHeight="1" x14ac:dyDescent="0.25">
      <c r="A71" s="93" t="s">
        <v>59</v>
      </c>
      <c r="B71" s="80" t="s">
        <v>53</v>
      </c>
      <c r="C71" s="4" t="s">
        <v>24</v>
      </c>
      <c r="D71" s="26">
        <f>D72+D73</f>
        <v>60438.799999999996</v>
      </c>
      <c r="E71" s="26">
        <f t="shared" ref="E71:I71" si="72">E72+E73</f>
        <v>65667.5</v>
      </c>
      <c r="F71" s="26">
        <f t="shared" si="72"/>
        <v>0</v>
      </c>
      <c r="G71" s="26">
        <f t="shared" si="72"/>
        <v>27651.4</v>
      </c>
      <c r="H71" s="26">
        <f t="shared" si="72"/>
        <v>27651.4</v>
      </c>
      <c r="I71" s="26">
        <f t="shared" si="72"/>
        <v>0</v>
      </c>
      <c r="J71" s="9">
        <f t="shared" si="70"/>
        <v>0.42108196596489894</v>
      </c>
      <c r="K71" s="9">
        <f t="shared" si="71"/>
        <v>0.42108196596489894</v>
      </c>
    </row>
    <row r="72" spans="1:11" ht="57.75" customHeight="1" x14ac:dyDescent="0.25">
      <c r="A72" s="94"/>
      <c r="B72" s="95"/>
      <c r="C72" s="18" t="s">
        <v>15</v>
      </c>
      <c r="D72" s="26">
        <f>D80+D81+D79</f>
        <v>11167.099999999999</v>
      </c>
      <c r="E72" s="26">
        <f t="shared" ref="E72:I72" si="73">E80+E81+E79</f>
        <v>17674.8</v>
      </c>
      <c r="F72" s="26">
        <f t="shared" si="73"/>
        <v>0</v>
      </c>
      <c r="G72" s="26">
        <f t="shared" si="73"/>
        <v>0</v>
      </c>
      <c r="H72" s="26">
        <f t="shared" si="73"/>
        <v>0</v>
      </c>
      <c r="I72" s="26">
        <f t="shared" si="73"/>
        <v>0</v>
      </c>
      <c r="J72" s="9">
        <f t="shared" si="70"/>
        <v>0</v>
      </c>
      <c r="K72" s="9">
        <f t="shared" si="71"/>
        <v>0</v>
      </c>
    </row>
    <row r="73" spans="1:11" ht="59.25" customHeight="1" x14ac:dyDescent="0.25">
      <c r="A73" s="94"/>
      <c r="B73" s="95"/>
      <c r="C73" s="18" t="s">
        <v>16</v>
      </c>
      <c r="D73" s="26">
        <f>D74</f>
        <v>49271.7</v>
      </c>
      <c r="E73" s="26">
        <f t="shared" ref="E73:I73" si="74">E74</f>
        <v>47992.700000000004</v>
      </c>
      <c r="F73" s="26">
        <f t="shared" si="74"/>
        <v>0</v>
      </c>
      <c r="G73" s="26">
        <f t="shared" si="74"/>
        <v>27651.4</v>
      </c>
      <c r="H73" s="26">
        <f t="shared" si="74"/>
        <v>27651.4</v>
      </c>
      <c r="I73" s="26">
        <f t="shared" si="74"/>
        <v>0</v>
      </c>
      <c r="J73" s="9">
        <f t="shared" si="70"/>
        <v>0.57615845743206773</v>
      </c>
      <c r="K73" s="9">
        <f t="shared" si="71"/>
        <v>0.57615845743206773</v>
      </c>
    </row>
    <row r="74" spans="1:11" ht="90" x14ac:dyDescent="0.25">
      <c r="A74" s="42" t="s">
        <v>34</v>
      </c>
      <c r="B74" s="36" t="s">
        <v>53</v>
      </c>
      <c r="C74" s="23" t="s">
        <v>16</v>
      </c>
      <c r="D74" s="22">
        <f>SUM(D75:D78)</f>
        <v>49271.7</v>
      </c>
      <c r="E74" s="22">
        <f t="shared" ref="E74:I74" si="75">SUM(E75:E78)</f>
        <v>47992.700000000004</v>
      </c>
      <c r="F74" s="22">
        <f t="shared" si="75"/>
        <v>0</v>
      </c>
      <c r="G74" s="22">
        <f t="shared" si="75"/>
        <v>27651.4</v>
      </c>
      <c r="H74" s="22">
        <f t="shared" si="75"/>
        <v>27651.4</v>
      </c>
      <c r="I74" s="22">
        <f t="shared" si="75"/>
        <v>0</v>
      </c>
      <c r="J74" s="28">
        <f t="shared" si="70"/>
        <v>0.57615845743206773</v>
      </c>
      <c r="K74" s="28">
        <f t="shared" si="71"/>
        <v>0.57615845743206773</v>
      </c>
    </row>
    <row r="75" spans="1:11" ht="164.25" customHeight="1" x14ac:dyDescent="0.25">
      <c r="A75" s="11" t="s">
        <v>35</v>
      </c>
      <c r="B75" s="12" t="s">
        <v>53</v>
      </c>
      <c r="C75" s="13" t="s">
        <v>16</v>
      </c>
      <c r="D75" s="16">
        <v>860</v>
      </c>
      <c r="E75" s="16">
        <v>1257.5</v>
      </c>
      <c r="F75" s="16">
        <v>0</v>
      </c>
      <c r="G75" s="16">
        <v>762.9</v>
      </c>
      <c r="H75" s="16">
        <f>G75</f>
        <v>762.9</v>
      </c>
      <c r="I75" s="7">
        <f t="shared" ref="I75:I78" si="76">F75+H75-G75</f>
        <v>0</v>
      </c>
      <c r="J75" s="8">
        <f t="shared" si="70"/>
        <v>0.60667992047713715</v>
      </c>
      <c r="K75" s="8">
        <f t="shared" si="71"/>
        <v>0.60667992047713715</v>
      </c>
    </row>
    <row r="76" spans="1:11" ht="135" x14ac:dyDescent="0.25">
      <c r="A76" s="11" t="s">
        <v>36</v>
      </c>
      <c r="B76" s="12" t="s">
        <v>53</v>
      </c>
      <c r="C76" s="13" t="s">
        <v>16</v>
      </c>
      <c r="D76" s="16">
        <v>47498.5</v>
      </c>
      <c r="E76" s="16">
        <v>45228.4</v>
      </c>
      <c r="F76" s="16">
        <v>0</v>
      </c>
      <c r="G76" s="16">
        <v>25972.5</v>
      </c>
      <c r="H76" s="16">
        <f>G76</f>
        <v>25972.5</v>
      </c>
      <c r="I76" s="7">
        <f t="shared" si="76"/>
        <v>0</v>
      </c>
      <c r="J76" s="8">
        <f t="shared" si="70"/>
        <v>0.57425201864315345</v>
      </c>
      <c r="K76" s="8">
        <f t="shared" si="71"/>
        <v>0.57425201864315345</v>
      </c>
    </row>
    <row r="77" spans="1:11" ht="45" x14ac:dyDescent="0.25">
      <c r="A77" s="11" t="s">
        <v>37</v>
      </c>
      <c r="B77" s="12" t="s">
        <v>53</v>
      </c>
      <c r="C77" s="13" t="s">
        <v>16</v>
      </c>
      <c r="D77" s="16">
        <v>913.2</v>
      </c>
      <c r="E77" s="16">
        <f>1488.6+18.2</f>
        <v>1506.8</v>
      </c>
      <c r="F77" s="16">
        <v>0</v>
      </c>
      <c r="G77" s="16">
        <v>916</v>
      </c>
      <c r="H77" s="16">
        <v>916</v>
      </c>
      <c r="I77" s="7">
        <f t="shared" si="76"/>
        <v>0</v>
      </c>
      <c r="J77" s="8">
        <f t="shared" si="70"/>
        <v>0.60791080435359701</v>
      </c>
      <c r="K77" s="8">
        <f t="shared" si="71"/>
        <v>0.60791080435359701</v>
      </c>
    </row>
    <row r="78" spans="1:11" ht="30" hidden="1" x14ac:dyDescent="0.25">
      <c r="A78" s="11"/>
      <c r="B78" s="12" t="s">
        <v>53</v>
      </c>
      <c r="C78" s="13" t="s">
        <v>16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7">
        <f t="shared" si="76"/>
        <v>0</v>
      </c>
      <c r="J78" s="8" t="e">
        <f t="shared" si="70"/>
        <v>#DIV/0!</v>
      </c>
      <c r="K78" s="8" t="e">
        <f t="shared" si="71"/>
        <v>#DIV/0!</v>
      </c>
    </row>
    <row r="79" spans="1:11" ht="90" x14ac:dyDescent="0.25">
      <c r="A79" s="42" t="s">
        <v>38</v>
      </c>
      <c r="B79" s="36" t="s">
        <v>53</v>
      </c>
      <c r="C79" s="23" t="s">
        <v>15</v>
      </c>
      <c r="D79" s="22">
        <v>1611.3</v>
      </c>
      <c r="E79" s="22">
        <v>5764.4</v>
      </c>
      <c r="F79" s="22">
        <v>0</v>
      </c>
      <c r="G79" s="22">
        <v>0</v>
      </c>
      <c r="H79" s="22">
        <v>0</v>
      </c>
      <c r="I79" s="22">
        <f>F79+H79-G79</f>
        <v>0</v>
      </c>
      <c r="J79" s="24">
        <f>G79/E79</f>
        <v>0</v>
      </c>
      <c r="K79" s="24">
        <f>H79/E79</f>
        <v>0</v>
      </c>
    </row>
    <row r="80" spans="1:11" ht="75" x14ac:dyDescent="0.25">
      <c r="A80" s="42" t="s">
        <v>39</v>
      </c>
      <c r="B80" s="36" t="s">
        <v>53</v>
      </c>
      <c r="C80" s="23" t="s">
        <v>15</v>
      </c>
      <c r="D80" s="22">
        <v>0</v>
      </c>
      <c r="E80" s="22">
        <v>2354.6</v>
      </c>
      <c r="F80" s="22">
        <v>0</v>
      </c>
      <c r="G80" s="22">
        <v>0</v>
      </c>
      <c r="H80" s="22">
        <v>0</v>
      </c>
      <c r="I80" s="22">
        <f>F80+H80-G80</f>
        <v>0</v>
      </c>
      <c r="J80" s="24">
        <f>G80/E80</f>
        <v>0</v>
      </c>
      <c r="K80" s="24">
        <f>H80/E80</f>
        <v>0</v>
      </c>
    </row>
    <row r="81" spans="1:19" ht="45" x14ac:dyDescent="0.25">
      <c r="A81" s="42" t="s">
        <v>70</v>
      </c>
      <c r="B81" s="36" t="s">
        <v>53</v>
      </c>
      <c r="C81" s="23" t="s">
        <v>15</v>
      </c>
      <c r="D81" s="22">
        <v>9555.7999999999993</v>
      </c>
      <c r="E81" s="22">
        <v>9555.7999999999993</v>
      </c>
      <c r="F81" s="22">
        <v>0</v>
      </c>
      <c r="G81" s="22">
        <v>0</v>
      </c>
      <c r="H81" s="22">
        <v>0</v>
      </c>
      <c r="I81" s="22">
        <f>F81+H81-G81</f>
        <v>0</v>
      </c>
      <c r="J81" s="24">
        <f>G81/E81</f>
        <v>0</v>
      </c>
      <c r="K81" s="24">
        <f>H81/E81</f>
        <v>0</v>
      </c>
    </row>
    <row r="82" spans="1:19" x14ac:dyDescent="0.25">
      <c r="A82" s="89" t="s">
        <v>71</v>
      </c>
      <c r="B82" s="72" t="s">
        <v>13</v>
      </c>
      <c r="C82" s="45" t="s">
        <v>14</v>
      </c>
      <c r="D82" s="54">
        <f>D83+D85+D86+D87+D84</f>
        <v>27597.3</v>
      </c>
      <c r="E82" s="54">
        <f t="shared" ref="E82:I82" si="77">E83+E85+E86+E87+E84</f>
        <v>85583.999999999985</v>
      </c>
      <c r="F82" s="54">
        <f t="shared" si="77"/>
        <v>0</v>
      </c>
      <c r="G82" s="54">
        <f t="shared" si="77"/>
        <v>22405.8</v>
      </c>
      <c r="H82" s="54">
        <f t="shared" si="77"/>
        <v>22405.8</v>
      </c>
      <c r="I82" s="54">
        <f t="shared" si="77"/>
        <v>0</v>
      </c>
      <c r="J82" s="55">
        <f t="shared" ref="J82:J136" si="78">G82/E82</f>
        <v>0.26179893438025803</v>
      </c>
      <c r="K82" s="55">
        <f t="shared" ref="K82:K136" si="79">H82/E82</f>
        <v>0.26179893438025803</v>
      </c>
    </row>
    <row r="83" spans="1:19" hidden="1" x14ac:dyDescent="0.25">
      <c r="A83" s="89"/>
      <c r="B83" s="72"/>
      <c r="C83" s="43" t="s">
        <v>15</v>
      </c>
      <c r="D83" s="56">
        <f>D89+D93+D98</f>
        <v>0</v>
      </c>
      <c r="E83" s="56">
        <f t="shared" ref="E83:I83" si="80">E89+E93+E98</f>
        <v>0</v>
      </c>
      <c r="F83" s="56">
        <f t="shared" si="80"/>
        <v>0</v>
      </c>
      <c r="G83" s="56">
        <f t="shared" si="80"/>
        <v>0</v>
      </c>
      <c r="H83" s="56">
        <f t="shared" si="80"/>
        <v>0</v>
      </c>
      <c r="I83" s="56">
        <f t="shared" si="80"/>
        <v>0</v>
      </c>
      <c r="J83" s="44" t="e">
        <f t="shared" si="78"/>
        <v>#DIV/0!</v>
      </c>
      <c r="K83" s="44" t="e">
        <f t="shared" si="79"/>
        <v>#DIV/0!</v>
      </c>
    </row>
    <row r="84" spans="1:19" x14ac:dyDescent="0.25">
      <c r="A84" s="89"/>
      <c r="B84" s="72"/>
      <c r="C84" s="43" t="s">
        <v>15</v>
      </c>
      <c r="D84" s="56">
        <f>D94</f>
        <v>0</v>
      </c>
      <c r="E84" s="56">
        <f t="shared" ref="E84:I84" si="81">E94</f>
        <v>10017</v>
      </c>
      <c r="F84" s="56">
        <f t="shared" si="81"/>
        <v>0</v>
      </c>
      <c r="G84" s="56">
        <f t="shared" si="81"/>
        <v>2691.1</v>
      </c>
      <c r="H84" s="56">
        <f t="shared" si="81"/>
        <v>2691.1</v>
      </c>
      <c r="I84" s="56">
        <f t="shared" si="81"/>
        <v>0</v>
      </c>
      <c r="J84" s="55">
        <f t="shared" ref="J84" si="82">G84/E84</f>
        <v>0.26865328940800637</v>
      </c>
      <c r="K84" s="55">
        <f t="shared" ref="K84" si="83">H84/E84</f>
        <v>0.26865328940800637</v>
      </c>
    </row>
    <row r="85" spans="1:19" x14ac:dyDescent="0.25">
      <c r="A85" s="89"/>
      <c r="B85" s="72"/>
      <c r="C85" s="43" t="s">
        <v>16</v>
      </c>
      <c r="D85" s="56">
        <f>D90+D95+D99</f>
        <v>27451.200000000001</v>
      </c>
      <c r="E85" s="56">
        <f>E90+E95</f>
        <v>75075.099999999991</v>
      </c>
      <c r="F85" s="56">
        <f t="shared" ref="F85:I86" si="84">F90+F95+F99</f>
        <v>0</v>
      </c>
      <c r="G85" s="56">
        <f t="shared" si="84"/>
        <v>19714.7</v>
      </c>
      <c r="H85" s="56">
        <f t="shared" si="84"/>
        <v>19714.7</v>
      </c>
      <c r="I85" s="56">
        <f t="shared" si="84"/>
        <v>0</v>
      </c>
      <c r="J85" s="44">
        <f t="shared" si="78"/>
        <v>0.26259971681689404</v>
      </c>
      <c r="K85" s="44">
        <f t="shared" si="79"/>
        <v>0.26259971681689404</v>
      </c>
      <c r="R85" s="30"/>
    </row>
    <row r="86" spans="1:19" x14ac:dyDescent="0.25">
      <c r="A86" s="89"/>
      <c r="B86" s="72"/>
      <c r="C86" s="43" t="s">
        <v>17</v>
      </c>
      <c r="D86" s="56">
        <f>D91+D96+D100</f>
        <v>146.1</v>
      </c>
      <c r="E86" s="56">
        <f>E91+E96+E100</f>
        <v>491.90000000000009</v>
      </c>
      <c r="F86" s="56">
        <f t="shared" si="84"/>
        <v>0</v>
      </c>
      <c r="G86" s="56">
        <f t="shared" si="84"/>
        <v>0</v>
      </c>
      <c r="H86" s="56">
        <f t="shared" si="84"/>
        <v>0</v>
      </c>
      <c r="I86" s="56">
        <f t="shared" si="84"/>
        <v>0</v>
      </c>
      <c r="J86" s="44">
        <f t="shared" si="78"/>
        <v>0</v>
      </c>
      <c r="K86" s="44">
        <f t="shared" si="79"/>
        <v>0</v>
      </c>
      <c r="R86" s="30"/>
      <c r="S86" s="30"/>
    </row>
    <row r="87" spans="1:19" hidden="1" x14ac:dyDescent="0.25">
      <c r="A87" s="89"/>
      <c r="B87" s="87"/>
      <c r="C87" s="43" t="s">
        <v>18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44" t="e">
        <f t="shared" si="78"/>
        <v>#DIV/0!</v>
      </c>
      <c r="K87" s="44" t="e">
        <f t="shared" si="79"/>
        <v>#DIV/0!</v>
      </c>
    </row>
    <row r="88" spans="1:19" ht="45.75" customHeight="1" x14ac:dyDescent="0.25">
      <c r="A88" s="89"/>
      <c r="B88" s="71" t="s">
        <v>20</v>
      </c>
      <c r="C88" s="43" t="s">
        <v>14</v>
      </c>
      <c r="D88" s="56">
        <f t="shared" ref="D88:I88" si="85">D89+D90+D91</f>
        <v>5797.6</v>
      </c>
      <c r="E88" s="56">
        <f t="shared" si="85"/>
        <v>10296.299999999999</v>
      </c>
      <c r="F88" s="56">
        <f t="shared" si="85"/>
        <v>0</v>
      </c>
      <c r="G88" s="56">
        <f t="shared" si="85"/>
        <v>0</v>
      </c>
      <c r="H88" s="56">
        <f t="shared" si="85"/>
        <v>0</v>
      </c>
      <c r="I88" s="56">
        <f t="shared" si="85"/>
        <v>0</v>
      </c>
      <c r="J88" s="44">
        <f t="shared" si="78"/>
        <v>0</v>
      </c>
      <c r="K88" s="44">
        <f t="shared" si="79"/>
        <v>0</v>
      </c>
      <c r="S88" s="30"/>
    </row>
    <row r="89" spans="1:19" hidden="1" x14ac:dyDescent="0.25">
      <c r="A89" s="89"/>
      <c r="B89" s="72"/>
      <c r="C89" s="43" t="s">
        <v>15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44" t="e">
        <f t="shared" si="78"/>
        <v>#DIV/0!</v>
      </c>
      <c r="K89" s="44" t="e">
        <f t="shared" si="79"/>
        <v>#DIV/0!</v>
      </c>
    </row>
    <row r="90" spans="1:19" x14ac:dyDescent="0.25">
      <c r="A90" s="89"/>
      <c r="B90" s="72"/>
      <c r="C90" s="43" t="s">
        <v>16</v>
      </c>
      <c r="D90" s="56">
        <f t="shared" ref="D90:I90" si="86">D105+D126</f>
        <v>5651.5</v>
      </c>
      <c r="E90" s="56">
        <f t="shared" si="86"/>
        <v>9804.4</v>
      </c>
      <c r="F90" s="56">
        <f t="shared" si="86"/>
        <v>0</v>
      </c>
      <c r="G90" s="56">
        <f t="shared" si="86"/>
        <v>0</v>
      </c>
      <c r="H90" s="56">
        <f t="shared" si="86"/>
        <v>0</v>
      </c>
      <c r="I90" s="56">
        <f t="shared" si="86"/>
        <v>0</v>
      </c>
      <c r="J90" s="44">
        <f t="shared" si="78"/>
        <v>0</v>
      </c>
      <c r="K90" s="44">
        <f t="shared" si="79"/>
        <v>0</v>
      </c>
    </row>
    <row r="91" spans="1:19" x14ac:dyDescent="0.25">
      <c r="A91" s="89"/>
      <c r="B91" s="45" t="s">
        <v>19</v>
      </c>
      <c r="C91" s="43" t="s">
        <v>17</v>
      </c>
      <c r="D91" s="56">
        <f t="shared" ref="D91:I91" si="87">D106</f>
        <v>146.1</v>
      </c>
      <c r="E91" s="56">
        <f t="shared" si="87"/>
        <v>491.90000000000009</v>
      </c>
      <c r="F91" s="56">
        <f t="shared" si="87"/>
        <v>0</v>
      </c>
      <c r="G91" s="56">
        <f t="shared" si="87"/>
        <v>0</v>
      </c>
      <c r="H91" s="56">
        <f t="shared" si="87"/>
        <v>0</v>
      </c>
      <c r="I91" s="56">
        <f t="shared" si="87"/>
        <v>0</v>
      </c>
      <c r="J91" s="44">
        <f t="shared" si="78"/>
        <v>0</v>
      </c>
      <c r="K91" s="44">
        <f t="shared" si="79"/>
        <v>0</v>
      </c>
    </row>
    <row r="92" spans="1:19" x14ac:dyDescent="0.25">
      <c r="A92" s="89"/>
      <c r="B92" s="71" t="s">
        <v>72</v>
      </c>
      <c r="C92" s="43" t="s">
        <v>14</v>
      </c>
      <c r="D92" s="56">
        <f t="shared" ref="D92" si="88">D93+D95+D96</f>
        <v>21799.7</v>
      </c>
      <c r="E92" s="56">
        <f>E94+E95</f>
        <v>75287.7</v>
      </c>
      <c r="F92" s="56">
        <f t="shared" ref="F92:I92" si="89">F94+F95</f>
        <v>0</v>
      </c>
      <c r="G92" s="56">
        <f t="shared" si="89"/>
        <v>22405.8</v>
      </c>
      <c r="H92" s="56">
        <f t="shared" si="89"/>
        <v>22405.8</v>
      </c>
      <c r="I92" s="56">
        <f t="shared" si="89"/>
        <v>0</v>
      </c>
      <c r="J92" s="44">
        <f t="shared" si="78"/>
        <v>0.29760239720432419</v>
      </c>
      <c r="K92" s="44">
        <f t="shared" si="79"/>
        <v>0.29760239720432419</v>
      </c>
    </row>
    <row r="93" spans="1:19" hidden="1" x14ac:dyDescent="0.25">
      <c r="A93" s="89"/>
      <c r="B93" s="72"/>
      <c r="C93" s="43" t="s">
        <v>15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44" t="e">
        <f t="shared" si="78"/>
        <v>#DIV/0!</v>
      </c>
      <c r="K93" s="44" t="e">
        <f t="shared" si="79"/>
        <v>#DIV/0!</v>
      </c>
    </row>
    <row r="94" spans="1:19" x14ac:dyDescent="0.25">
      <c r="A94" s="89"/>
      <c r="B94" s="72"/>
      <c r="C94" s="43" t="s">
        <v>15</v>
      </c>
      <c r="D94" s="56">
        <f>D138</f>
        <v>0</v>
      </c>
      <c r="E94" s="56">
        <f t="shared" ref="E94:I94" si="90">E138</f>
        <v>10017</v>
      </c>
      <c r="F94" s="56">
        <f t="shared" si="90"/>
        <v>0</v>
      </c>
      <c r="G94" s="56">
        <f t="shared" si="90"/>
        <v>2691.1</v>
      </c>
      <c r="H94" s="56">
        <f t="shared" si="90"/>
        <v>2691.1</v>
      </c>
      <c r="I94" s="56">
        <f t="shared" si="90"/>
        <v>0</v>
      </c>
      <c r="J94" s="44">
        <f t="shared" ref="J94" si="91">G94/E94</f>
        <v>0.26865328940800637</v>
      </c>
      <c r="K94" s="44">
        <f t="shared" ref="K94" si="92">H94/E94</f>
        <v>0.26865328940800637</v>
      </c>
    </row>
    <row r="95" spans="1:19" x14ac:dyDescent="0.25">
      <c r="A95" s="89"/>
      <c r="B95" s="72"/>
      <c r="C95" s="43" t="s">
        <v>16</v>
      </c>
      <c r="D95" s="56">
        <f t="shared" ref="D95:I95" si="93">D135+D102++D140+D128</f>
        <v>21799.7</v>
      </c>
      <c r="E95" s="56">
        <f t="shared" si="93"/>
        <v>65270.7</v>
      </c>
      <c r="F95" s="56">
        <f t="shared" si="93"/>
        <v>0</v>
      </c>
      <c r="G95" s="56">
        <f t="shared" si="93"/>
        <v>19714.7</v>
      </c>
      <c r="H95" s="56">
        <f t="shared" si="93"/>
        <v>19714.7</v>
      </c>
      <c r="I95" s="56">
        <f t="shared" si="93"/>
        <v>0</v>
      </c>
      <c r="J95" s="44">
        <f t="shared" si="78"/>
        <v>0.30204517494067018</v>
      </c>
      <c r="K95" s="44">
        <f t="shared" si="79"/>
        <v>0.30204517494067018</v>
      </c>
    </row>
    <row r="96" spans="1:19" hidden="1" x14ac:dyDescent="0.25">
      <c r="A96" s="89"/>
      <c r="B96" s="45"/>
      <c r="C96" s="43" t="s">
        <v>17</v>
      </c>
      <c r="D96" s="56"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44" t="e">
        <f t="shared" si="78"/>
        <v>#DIV/0!</v>
      </c>
      <c r="K96" s="44" t="e">
        <f t="shared" si="79"/>
        <v>#DIV/0!</v>
      </c>
    </row>
    <row r="97" spans="1:11" hidden="1" x14ac:dyDescent="0.25">
      <c r="A97" s="89"/>
      <c r="B97" s="71" t="s">
        <v>68</v>
      </c>
      <c r="C97" s="43" t="s">
        <v>14</v>
      </c>
      <c r="D97" s="56">
        <f t="shared" ref="D97:I97" si="94">D98+D99+D100</f>
        <v>0</v>
      </c>
      <c r="E97" s="56">
        <f t="shared" si="94"/>
        <v>25455</v>
      </c>
      <c r="F97" s="56">
        <f t="shared" si="94"/>
        <v>0</v>
      </c>
      <c r="G97" s="56">
        <f t="shared" si="94"/>
        <v>0</v>
      </c>
      <c r="H97" s="56">
        <f t="shared" si="94"/>
        <v>0</v>
      </c>
      <c r="I97" s="56">
        <f t="shared" si="94"/>
        <v>0</v>
      </c>
      <c r="J97" s="44">
        <f t="shared" si="78"/>
        <v>0</v>
      </c>
      <c r="K97" s="44">
        <f t="shared" si="79"/>
        <v>0</v>
      </c>
    </row>
    <row r="98" spans="1:11" hidden="1" x14ac:dyDescent="0.25">
      <c r="A98" s="89"/>
      <c r="B98" s="72"/>
      <c r="C98" s="43" t="s">
        <v>15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44" t="e">
        <f t="shared" si="78"/>
        <v>#DIV/0!</v>
      </c>
      <c r="K98" s="44" t="e">
        <f t="shared" si="79"/>
        <v>#DIV/0!</v>
      </c>
    </row>
    <row r="99" spans="1:11" hidden="1" x14ac:dyDescent="0.25">
      <c r="A99" s="89"/>
      <c r="B99" s="72"/>
      <c r="C99" s="43" t="s">
        <v>16</v>
      </c>
      <c r="D99" s="56">
        <f t="shared" ref="D99:I99" si="95">D128</f>
        <v>0</v>
      </c>
      <c r="E99" s="56">
        <f t="shared" si="95"/>
        <v>25455</v>
      </c>
      <c r="F99" s="56">
        <f t="shared" si="95"/>
        <v>0</v>
      </c>
      <c r="G99" s="56">
        <f t="shared" si="95"/>
        <v>0</v>
      </c>
      <c r="H99" s="56">
        <f t="shared" si="95"/>
        <v>0</v>
      </c>
      <c r="I99" s="56">
        <f t="shared" si="95"/>
        <v>0</v>
      </c>
      <c r="J99" s="44">
        <f t="shared" si="78"/>
        <v>0</v>
      </c>
      <c r="K99" s="44">
        <f t="shared" si="79"/>
        <v>0</v>
      </c>
    </row>
    <row r="100" spans="1:11" hidden="1" x14ac:dyDescent="0.25">
      <c r="A100" s="90"/>
      <c r="B100" s="87"/>
      <c r="C100" s="43" t="s">
        <v>17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44" t="e">
        <f t="shared" si="78"/>
        <v>#DIV/0!</v>
      </c>
      <c r="K100" s="44" t="e">
        <f t="shared" si="79"/>
        <v>#DIV/0!</v>
      </c>
    </row>
    <row r="101" spans="1:11" hidden="1" x14ac:dyDescent="0.25">
      <c r="A101" s="66"/>
      <c r="B101" s="65"/>
      <c r="C101" s="67"/>
      <c r="D101" s="56"/>
      <c r="E101" s="56"/>
      <c r="F101" s="56"/>
      <c r="G101" s="56"/>
      <c r="H101" s="56"/>
      <c r="I101" s="56"/>
      <c r="J101" s="44"/>
      <c r="K101" s="44"/>
    </row>
    <row r="102" spans="1:11" ht="90" x14ac:dyDescent="0.25">
      <c r="A102" s="64" t="s">
        <v>80</v>
      </c>
      <c r="B102" s="49" t="s">
        <v>72</v>
      </c>
      <c r="C102" s="49" t="s">
        <v>16</v>
      </c>
      <c r="D102" s="62">
        <f>D103</f>
        <v>0</v>
      </c>
      <c r="E102" s="62">
        <f t="shared" ref="E102:I102" si="96">E103</f>
        <v>3500</v>
      </c>
      <c r="F102" s="62">
        <f t="shared" si="96"/>
        <v>0</v>
      </c>
      <c r="G102" s="62">
        <f t="shared" si="96"/>
        <v>0</v>
      </c>
      <c r="H102" s="62">
        <f t="shared" si="96"/>
        <v>0</v>
      </c>
      <c r="I102" s="62">
        <f t="shared" si="96"/>
        <v>0</v>
      </c>
      <c r="J102" s="28">
        <f t="shared" ref="J102:J103" si="97">G102/E102</f>
        <v>0</v>
      </c>
      <c r="K102" s="28">
        <f t="shared" ref="K102:K103" si="98">H102/E102</f>
        <v>0</v>
      </c>
    </row>
    <row r="103" spans="1:11" ht="90" x14ac:dyDescent="0.25">
      <c r="A103" s="11" t="s">
        <v>81</v>
      </c>
      <c r="B103" s="33" t="s">
        <v>72</v>
      </c>
      <c r="C103" s="13" t="s">
        <v>16</v>
      </c>
      <c r="D103" s="59">
        <v>0</v>
      </c>
      <c r="E103" s="59">
        <v>3500</v>
      </c>
      <c r="F103" s="59">
        <f t="shared" ref="F103" si="99">F105</f>
        <v>0</v>
      </c>
      <c r="G103" s="17">
        <v>0</v>
      </c>
      <c r="H103" s="17">
        <v>0</v>
      </c>
      <c r="I103" s="59">
        <f t="shared" ref="I103" si="100">I105</f>
        <v>0</v>
      </c>
      <c r="J103" s="60">
        <f t="shared" si="97"/>
        <v>0</v>
      </c>
      <c r="K103" s="60">
        <f t="shared" si="98"/>
        <v>0</v>
      </c>
    </row>
    <row r="104" spans="1:11" x14ac:dyDescent="0.25">
      <c r="A104" s="91" t="s">
        <v>42</v>
      </c>
      <c r="B104" s="84" t="s">
        <v>20</v>
      </c>
      <c r="C104" s="29" t="s">
        <v>24</v>
      </c>
      <c r="D104" s="57">
        <f t="shared" ref="D104:I104" si="101">D105+D106</f>
        <v>2916.6</v>
      </c>
      <c r="E104" s="58">
        <f t="shared" si="101"/>
        <v>9651.2999999999993</v>
      </c>
      <c r="F104" s="58">
        <f t="shared" si="101"/>
        <v>0</v>
      </c>
      <c r="G104" s="58">
        <f t="shared" si="101"/>
        <v>0</v>
      </c>
      <c r="H104" s="58">
        <f t="shared" si="101"/>
        <v>0</v>
      </c>
      <c r="I104" s="58">
        <f t="shared" si="101"/>
        <v>0</v>
      </c>
      <c r="J104" s="28">
        <f t="shared" si="78"/>
        <v>0</v>
      </c>
      <c r="K104" s="28">
        <f t="shared" si="79"/>
        <v>0</v>
      </c>
    </row>
    <row r="105" spans="1:11" x14ac:dyDescent="0.25">
      <c r="A105" s="92"/>
      <c r="B105" s="86"/>
      <c r="C105" s="29" t="s">
        <v>16</v>
      </c>
      <c r="D105" s="57">
        <f t="shared" ref="D105:I106" si="102">D108+D111+D114+D117+D123+D120</f>
        <v>2770.5</v>
      </c>
      <c r="E105" s="58">
        <f t="shared" si="102"/>
        <v>9159.4</v>
      </c>
      <c r="F105" s="58">
        <f t="shared" si="102"/>
        <v>0</v>
      </c>
      <c r="G105" s="58">
        <f t="shared" si="102"/>
        <v>0</v>
      </c>
      <c r="H105" s="58">
        <f t="shared" si="102"/>
        <v>0</v>
      </c>
      <c r="I105" s="58">
        <f t="shared" si="102"/>
        <v>0</v>
      </c>
      <c r="J105" s="28">
        <f t="shared" si="78"/>
        <v>0</v>
      </c>
      <c r="K105" s="28">
        <f t="shared" si="79"/>
        <v>0</v>
      </c>
    </row>
    <row r="106" spans="1:11" x14ac:dyDescent="0.25">
      <c r="A106" s="92"/>
      <c r="B106" s="48"/>
      <c r="C106" s="29" t="s">
        <v>17</v>
      </c>
      <c r="D106" s="57">
        <f t="shared" si="102"/>
        <v>146.1</v>
      </c>
      <c r="E106" s="58">
        <f t="shared" si="102"/>
        <v>491.90000000000009</v>
      </c>
      <c r="F106" s="58">
        <f t="shared" si="102"/>
        <v>0</v>
      </c>
      <c r="G106" s="58">
        <f t="shared" si="102"/>
        <v>0</v>
      </c>
      <c r="H106" s="58">
        <f t="shared" si="102"/>
        <v>0</v>
      </c>
      <c r="I106" s="58">
        <f t="shared" si="102"/>
        <v>0</v>
      </c>
      <c r="J106" s="28">
        <f t="shared" si="78"/>
        <v>0</v>
      </c>
      <c r="K106" s="28">
        <f t="shared" si="79"/>
        <v>0</v>
      </c>
    </row>
    <row r="107" spans="1:11" hidden="1" x14ac:dyDescent="0.25">
      <c r="A107" s="104" t="s">
        <v>43</v>
      </c>
      <c r="B107" s="81" t="s">
        <v>20</v>
      </c>
      <c r="C107" s="14" t="s">
        <v>24</v>
      </c>
      <c r="D107" s="59">
        <f t="shared" ref="D107:I107" si="103">D108+D109</f>
        <v>0</v>
      </c>
      <c r="E107" s="17">
        <f t="shared" si="103"/>
        <v>0</v>
      </c>
      <c r="F107" s="17">
        <f t="shared" si="103"/>
        <v>0</v>
      </c>
      <c r="G107" s="17">
        <f t="shared" si="103"/>
        <v>0</v>
      </c>
      <c r="H107" s="17">
        <f t="shared" si="103"/>
        <v>0</v>
      </c>
      <c r="I107" s="17">
        <f t="shared" si="103"/>
        <v>0</v>
      </c>
      <c r="J107" s="60" t="e">
        <f t="shared" si="78"/>
        <v>#DIV/0!</v>
      </c>
      <c r="K107" s="60" t="e">
        <f t="shared" si="79"/>
        <v>#DIV/0!</v>
      </c>
    </row>
    <row r="108" spans="1:11" hidden="1" x14ac:dyDescent="0.25">
      <c r="A108" s="104"/>
      <c r="B108" s="82"/>
      <c r="C108" s="14" t="s">
        <v>16</v>
      </c>
      <c r="D108" s="59">
        <v>0</v>
      </c>
      <c r="E108" s="16">
        <v>0</v>
      </c>
      <c r="F108" s="59">
        <f t="shared" ref="F108:F109" si="104">F110</f>
        <v>0</v>
      </c>
      <c r="G108" s="59"/>
      <c r="H108" s="59"/>
      <c r="I108" s="59"/>
      <c r="J108" s="60" t="e">
        <f t="shared" si="78"/>
        <v>#DIV/0!</v>
      </c>
      <c r="K108" s="60" t="e">
        <f t="shared" si="79"/>
        <v>#DIV/0!</v>
      </c>
    </row>
    <row r="109" spans="1:11" ht="93" hidden="1" customHeight="1" x14ac:dyDescent="0.25">
      <c r="A109" s="104"/>
      <c r="B109" s="15"/>
      <c r="C109" s="14" t="s">
        <v>17</v>
      </c>
      <c r="D109" s="59">
        <v>0</v>
      </c>
      <c r="E109" s="16">
        <v>0</v>
      </c>
      <c r="F109" s="59">
        <f t="shared" si="104"/>
        <v>0</v>
      </c>
      <c r="G109" s="59"/>
      <c r="H109" s="59"/>
      <c r="I109" s="59"/>
      <c r="J109" s="60" t="e">
        <f t="shared" si="78"/>
        <v>#DIV/0!</v>
      </c>
      <c r="K109" s="60" t="e">
        <f t="shared" si="79"/>
        <v>#DIV/0!</v>
      </c>
    </row>
    <row r="110" spans="1:11" x14ac:dyDescent="0.25">
      <c r="A110" s="104" t="s">
        <v>44</v>
      </c>
      <c r="B110" s="81" t="s">
        <v>20</v>
      </c>
      <c r="C110" s="14" t="s">
        <v>24</v>
      </c>
      <c r="D110" s="59">
        <f t="shared" ref="D110:I110" si="105">D111+D112</f>
        <v>0</v>
      </c>
      <c r="E110" s="17">
        <f t="shared" si="105"/>
        <v>4530</v>
      </c>
      <c r="F110" s="17">
        <f t="shared" si="105"/>
        <v>0</v>
      </c>
      <c r="G110" s="17">
        <f t="shared" si="105"/>
        <v>0</v>
      </c>
      <c r="H110" s="17">
        <f t="shared" si="105"/>
        <v>0</v>
      </c>
      <c r="I110" s="17">
        <f t="shared" si="105"/>
        <v>0</v>
      </c>
      <c r="J110" s="60">
        <f t="shared" si="78"/>
        <v>0</v>
      </c>
      <c r="K110" s="60">
        <f t="shared" si="79"/>
        <v>0</v>
      </c>
    </row>
    <row r="111" spans="1:11" x14ac:dyDescent="0.25">
      <c r="A111" s="104"/>
      <c r="B111" s="82"/>
      <c r="C111" s="14" t="s">
        <v>16</v>
      </c>
      <c r="D111" s="59">
        <v>0</v>
      </c>
      <c r="E111" s="16">
        <v>4344.2</v>
      </c>
      <c r="F111" s="59">
        <f t="shared" ref="F111:F112" si="106">F113</f>
        <v>0</v>
      </c>
      <c r="G111" s="59"/>
      <c r="H111" s="59"/>
      <c r="I111" s="59"/>
      <c r="J111" s="60">
        <f t="shared" si="78"/>
        <v>0</v>
      </c>
      <c r="K111" s="60">
        <f t="shared" si="79"/>
        <v>0</v>
      </c>
    </row>
    <row r="112" spans="1:11" ht="95.25" customHeight="1" x14ac:dyDescent="0.25">
      <c r="A112" s="104"/>
      <c r="B112" s="15"/>
      <c r="C112" s="14" t="s">
        <v>17</v>
      </c>
      <c r="D112" s="59">
        <v>0</v>
      </c>
      <c r="E112" s="16">
        <v>185.8</v>
      </c>
      <c r="F112" s="59">
        <f t="shared" si="106"/>
        <v>0</v>
      </c>
      <c r="G112" s="59"/>
      <c r="H112" s="59"/>
      <c r="I112" s="59"/>
      <c r="J112" s="60">
        <f t="shared" si="78"/>
        <v>0</v>
      </c>
      <c r="K112" s="60">
        <f t="shared" si="79"/>
        <v>0</v>
      </c>
    </row>
    <row r="113" spans="1:11" x14ac:dyDescent="0.25">
      <c r="A113" s="104" t="s">
        <v>45</v>
      </c>
      <c r="B113" s="81" t="s">
        <v>20</v>
      </c>
      <c r="C113" s="14" t="s">
        <v>24</v>
      </c>
      <c r="D113" s="17">
        <f t="shared" ref="D113:I113" si="107">D114+D115</f>
        <v>1566.6</v>
      </c>
      <c r="E113" s="17">
        <f t="shared" si="107"/>
        <v>1633.4</v>
      </c>
      <c r="F113" s="17">
        <f t="shared" si="107"/>
        <v>0</v>
      </c>
      <c r="G113" s="17">
        <f t="shared" si="107"/>
        <v>0</v>
      </c>
      <c r="H113" s="17">
        <f t="shared" si="107"/>
        <v>0</v>
      </c>
      <c r="I113" s="17">
        <f t="shared" si="107"/>
        <v>0</v>
      </c>
      <c r="J113" s="60">
        <f t="shared" si="78"/>
        <v>0</v>
      </c>
      <c r="K113" s="60">
        <f t="shared" si="79"/>
        <v>0</v>
      </c>
    </row>
    <row r="114" spans="1:11" x14ac:dyDescent="0.25">
      <c r="A114" s="104"/>
      <c r="B114" s="82"/>
      <c r="C114" s="14" t="s">
        <v>16</v>
      </c>
      <c r="D114" s="16">
        <v>1488</v>
      </c>
      <c r="E114" s="16">
        <v>1488</v>
      </c>
      <c r="F114" s="59">
        <f t="shared" ref="F114:F115" si="108">F116</f>
        <v>0</v>
      </c>
      <c r="G114" s="59"/>
      <c r="H114" s="59"/>
      <c r="I114" s="59"/>
      <c r="J114" s="60">
        <f t="shared" si="78"/>
        <v>0</v>
      </c>
      <c r="K114" s="60">
        <f t="shared" si="79"/>
        <v>0</v>
      </c>
    </row>
    <row r="115" spans="1:11" ht="61.5" customHeight="1" x14ac:dyDescent="0.25">
      <c r="A115" s="104"/>
      <c r="B115" s="15"/>
      <c r="C115" s="14" t="s">
        <v>17</v>
      </c>
      <c r="D115" s="16">
        <v>78.599999999999994</v>
      </c>
      <c r="E115" s="16">
        <v>145.4</v>
      </c>
      <c r="F115" s="59">
        <f t="shared" si="108"/>
        <v>0</v>
      </c>
      <c r="G115" s="59"/>
      <c r="H115" s="59"/>
      <c r="I115" s="59"/>
      <c r="J115" s="60">
        <f t="shared" si="78"/>
        <v>0</v>
      </c>
      <c r="K115" s="60">
        <f t="shared" si="79"/>
        <v>0</v>
      </c>
    </row>
    <row r="116" spans="1:11" x14ac:dyDescent="0.25">
      <c r="A116" s="104" t="s">
        <v>46</v>
      </c>
      <c r="B116" s="81" t="s">
        <v>20</v>
      </c>
      <c r="C116" s="14" t="s">
        <v>24</v>
      </c>
      <c r="D116" s="17">
        <f t="shared" ref="D116:I116" si="109">D117+D118</f>
        <v>1350</v>
      </c>
      <c r="E116" s="17">
        <f t="shared" ref="E116" si="110">E117+E118</f>
        <v>1355.8</v>
      </c>
      <c r="F116" s="17">
        <f t="shared" si="109"/>
        <v>0</v>
      </c>
      <c r="G116" s="17">
        <f t="shared" si="109"/>
        <v>0</v>
      </c>
      <c r="H116" s="17">
        <f t="shared" si="109"/>
        <v>0</v>
      </c>
      <c r="I116" s="17">
        <f t="shared" si="109"/>
        <v>0</v>
      </c>
      <c r="J116" s="60">
        <f t="shared" si="78"/>
        <v>0</v>
      </c>
      <c r="K116" s="60">
        <f t="shared" si="79"/>
        <v>0</v>
      </c>
    </row>
    <row r="117" spans="1:11" x14ac:dyDescent="0.25">
      <c r="A117" s="104"/>
      <c r="B117" s="82"/>
      <c r="C117" s="14" t="s">
        <v>16</v>
      </c>
      <c r="D117" s="16">
        <v>1282.5</v>
      </c>
      <c r="E117" s="16">
        <v>1282.5</v>
      </c>
      <c r="F117" s="59">
        <f t="shared" ref="F117:F118" si="111">F119</f>
        <v>0</v>
      </c>
      <c r="G117" s="59"/>
      <c r="H117" s="59"/>
      <c r="I117" s="59"/>
      <c r="J117" s="60">
        <f t="shared" si="78"/>
        <v>0</v>
      </c>
      <c r="K117" s="60">
        <f t="shared" si="79"/>
        <v>0</v>
      </c>
    </row>
    <row r="118" spans="1:11" ht="75.75" customHeight="1" x14ac:dyDescent="0.25">
      <c r="A118" s="104"/>
      <c r="B118" s="15"/>
      <c r="C118" s="14" t="s">
        <v>17</v>
      </c>
      <c r="D118" s="16">
        <v>67.5</v>
      </c>
      <c r="E118" s="16">
        <v>73.3</v>
      </c>
      <c r="F118" s="59">
        <f t="shared" si="111"/>
        <v>0</v>
      </c>
      <c r="G118" s="59"/>
      <c r="H118" s="59"/>
      <c r="I118" s="59"/>
      <c r="J118" s="60">
        <f t="shared" si="78"/>
        <v>0</v>
      </c>
      <c r="K118" s="60">
        <f t="shared" si="79"/>
        <v>0</v>
      </c>
    </row>
    <row r="119" spans="1:11" hidden="1" x14ac:dyDescent="0.25">
      <c r="A119" s="104" t="s">
        <v>47</v>
      </c>
      <c r="B119" s="81" t="s">
        <v>20</v>
      </c>
      <c r="C119" s="14" t="s">
        <v>24</v>
      </c>
      <c r="D119" s="59">
        <f t="shared" ref="D119:I119" si="112">D120+D121</f>
        <v>0</v>
      </c>
      <c r="E119" s="17">
        <f t="shared" si="112"/>
        <v>0</v>
      </c>
      <c r="F119" s="17">
        <f t="shared" si="112"/>
        <v>0</v>
      </c>
      <c r="G119" s="17">
        <f t="shared" si="112"/>
        <v>0</v>
      </c>
      <c r="H119" s="17">
        <f t="shared" si="112"/>
        <v>0</v>
      </c>
      <c r="I119" s="17">
        <f t="shared" si="112"/>
        <v>0</v>
      </c>
      <c r="J119" s="60" t="e">
        <f t="shared" si="78"/>
        <v>#DIV/0!</v>
      </c>
      <c r="K119" s="60" t="e">
        <f t="shared" si="79"/>
        <v>#DIV/0!</v>
      </c>
    </row>
    <row r="120" spans="1:11" hidden="1" x14ac:dyDescent="0.25">
      <c r="A120" s="104"/>
      <c r="B120" s="82"/>
      <c r="C120" s="14" t="s">
        <v>16</v>
      </c>
      <c r="D120" s="59">
        <v>0</v>
      </c>
      <c r="E120" s="16">
        <v>0</v>
      </c>
      <c r="F120" s="59"/>
      <c r="G120" s="59">
        <v>0</v>
      </c>
      <c r="H120" s="17">
        <v>0</v>
      </c>
      <c r="I120" s="17">
        <f>H120-G120</f>
        <v>0</v>
      </c>
      <c r="J120" s="60" t="e">
        <f t="shared" si="78"/>
        <v>#DIV/0!</v>
      </c>
      <c r="K120" s="60" t="e">
        <f t="shared" si="79"/>
        <v>#DIV/0!</v>
      </c>
    </row>
    <row r="121" spans="1:11" ht="65.25" hidden="1" customHeight="1" x14ac:dyDescent="0.25">
      <c r="A121" s="104"/>
      <c r="B121" s="15"/>
      <c r="C121" s="14" t="s">
        <v>17</v>
      </c>
      <c r="D121" s="59">
        <v>0</v>
      </c>
      <c r="E121" s="16">
        <v>0</v>
      </c>
      <c r="F121" s="59"/>
      <c r="G121" s="17">
        <v>0</v>
      </c>
      <c r="H121" s="17">
        <v>0</v>
      </c>
      <c r="I121" s="59">
        <f>H121-G121</f>
        <v>0</v>
      </c>
      <c r="J121" s="60" t="e">
        <f t="shared" si="78"/>
        <v>#DIV/0!</v>
      </c>
      <c r="K121" s="60" t="e">
        <f t="shared" si="79"/>
        <v>#DIV/0!</v>
      </c>
    </row>
    <row r="122" spans="1:11" x14ac:dyDescent="0.25">
      <c r="A122" s="104" t="s">
        <v>48</v>
      </c>
      <c r="B122" s="81" t="s">
        <v>20</v>
      </c>
      <c r="C122" s="14" t="s">
        <v>24</v>
      </c>
      <c r="D122" s="59">
        <f t="shared" ref="D122:I122" si="113">D123+D124</f>
        <v>0</v>
      </c>
      <c r="E122" s="17">
        <f t="shared" si="113"/>
        <v>2132.1</v>
      </c>
      <c r="F122" s="17">
        <f t="shared" si="113"/>
        <v>0</v>
      </c>
      <c r="G122" s="17">
        <f t="shared" si="113"/>
        <v>0</v>
      </c>
      <c r="H122" s="17">
        <f t="shared" si="113"/>
        <v>0</v>
      </c>
      <c r="I122" s="17">
        <f t="shared" si="113"/>
        <v>0</v>
      </c>
      <c r="J122" s="60">
        <f t="shared" si="78"/>
        <v>0</v>
      </c>
      <c r="K122" s="60">
        <f t="shared" si="79"/>
        <v>0</v>
      </c>
    </row>
    <row r="123" spans="1:11" x14ac:dyDescent="0.25">
      <c r="A123" s="104"/>
      <c r="B123" s="82"/>
      <c r="C123" s="14" t="s">
        <v>16</v>
      </c>
      <c r="D123" s="59">
        <v>0</v>
      </c>
      <c r="E123" s="16">
        <v>2044.7</v>
      </c>
      <c r="F123" s="59"/>
      <c r="G123" s="59">
        <v>0</v>
      </c>
      <c r="H123" s="17">
        <v>0</v>
      </c>
      <c r="I123" s="17">
        <f>H123-G123</f>
        <v>0</v>
      </c>
      <c r="J123" s="60">
        <f t="shared" si="78"/>
        <v>0</v>
      </c>
      <c r="K123" s="60">
        <f t="shared" si="79"/>
        <v>0</v>
      </c>
    </row>
    <row r="124" spans="1:11" ht="63" customHeight="1" x14ac:dyDescent="0.25">
      <c r="A124" s="104"/>
      <c r="B124" s="15"/>
      <c r="C124" s="14" t="s">
        <v>17</v>
      </c>
      <c r="D124" s="59">
        <v>0</v>
      </c>
      <c r="E124" s="16">
        <v>87.4</v>
      </c>
      <c r="F124" s="59"/>
      <c r="G124" s="17">
        <v>0</v>
      </c>
      <c r="H124" s="17">
        <v>0</v>
      </c>
      <c r="I124" s="59">
        <f>H124-G124</f>
        <v>0</v>
      </c>
      <c r="J124" s="60">
        <f t="shared" si="78"/>
        <v>0</v>
      </c>
      <c r="K124" s="60">
        <f t="shared" si="79"/>
        <v>0</v>
      </c>
    </row>
    <row r="125" spans="1:11" ht="30" x14ac:dyDescent="0.25">
      <c r="A125" s="96" t="s">
        <v>85</v>
      </c>
      <c r="B125" s="61" t="s">
        <v>49</v>
      </c>
      <c r="C125" s="49" t="s">
        <v>24</v>
      </c>
      <c r="D125" s="62">
        <f>D126+D128</f>
        <v>2881</v>
      </c>
      <c r="E125" s="62">
        <f>E126+E128+E127</f>
        <v>26135</v>
      </c>
      <c r="F125" s="62">
        <f t="shared" ref="F125:I125" si="114">F126+F128+F127</f>
        <v>0</v>
      </c>
      <c r="G125" s="62">
        <f t="shared" si="114"/>
        <v>0</v>
      </c>
      <c r="H125" s="62">
        <f t="shared" si="114"/>
        <v>0</v>
      </c>
      <c r="I125" s="62">
        <f t="shared" si="114"/>
        <v>0</v>
      </c>
      <c r="J125" s="28">
        <f t="shared" si="78"/>
        <v>0</v>
      </c>
      <c r="K125" s="28">
        <f t="shared" si="79"/>
        <v>0</v>
      </c>
    </row>
    <row r="126" spans="1:11" ht="30" customHeight="1" x14ac:dyDescent="0.25">
      <c r="A126" s="96"/>
      <c r="B126" s="102" t="s">
        <v>20</v>
      </c>
      <c r="C126" s="49" t="s">
        <v>16</v>
      </c>
      <c r="D126" s="62">
        <f>D129+D133</f>
        <v>2881</v>
      </c>
      <c r="E126" s="62">
        <f t="shared" ref="E126" si="115">E129+E133</f>
        <v>645</v>
      </c>
      <c r="F126" s="62">
        <f t="shared" ref="F126:I126" si="116">F129+F133</f>
        <v>0</v>
      </c>
      <c r="G126" s="62">
        <f t="shared" si="116"/>
        <v>0</v>
      </c>
      <c r="H126" s="62">
        <f t="shared" si="116"/>
        <v>0</v>
      </c>
      <c r="I126" s="62">
        <f t="shared" si="116"/>
        <v>0</v>
      </c>
      <c r="J126" s="28">
        <f t="shared" si="78"/>
        <v>0</v>
      </c>
      <c r="K126" s="28">
        <f t="shared" si="79"/>
        <v>0</v>
      </c>
    </row>
    <row r="127" spans="1:11" x14ac:dyDescent="0.25">
      <c r="A127" s="96"/>
      <c r="B127" s="103"/>
      <c r="C127" s="49" t="s">
        <v>17</v>
      </c>
      <c r="D127" s="62">
        <f>D134</f>
        <v>0</v>
      </c>
      <c r="E127" s="62">
        <f t="shared" ref="E127:I127" si="117">E134</f>
        <v>35</v>
      </c>
      <c r="F127" s="62">
        <f t="shared" si="117"/>
        <v>0</v>
      </c>
      <c r="G127" s="62">
        <f t="shared" si="117"/>
        <v>0</v>
      </c>
      <c r="H127" s="62">
        <f t="shared" si="117"/>
        <v>0</v>
      </c>
      <c r="I127" s="62">
        <f t="shared" si="117"/>
        <v>0</v>
      </c>
      <c r="J127" s="28">
        <f t="shared" ref="J127" si="118">G127/E127</f>
        <v>0</v>
      </c>
      <c r="K127" s="28">
        <f t="shared" ref="K127" si="119">H127/E127</f>
        <v>0</v>
      </c>
    </row>
    <row r="128" spans="1:11" ht="30" x14ac:dyDescent="0.25">
      <c r="A128" s="96"/>
      <c r="B128" s="61" t="s">
        <v>72</v>
      </c>
      <c r="C128" s="49" t="s">
        <v>16</v>
      </c>
      <c r="D128" s="62">
        <f>D131</f>
        <v>0</v>
      </c>
      <c r="E128" s="62">
        <f t="shared" ref="E128:I128" si="120">E131</f>
        <v>25455</v>
      </c>
      <c r="F128" s="62">
        <f t="shared" si="120"/>
        <v>0</v>
      </c>
      <c r="G128" s="62">
        <f t="shared" si="120"/>
        <v>0</v>
      </c>
      <c r="H128" s="62">
        <f t="shared" si="120"/>
        <v>0</v>
      </c>
      <c r="I128" s="62">
        <f t="shared" si="120"/>
        <v>0</v>
      </c>
      <c r="J128" s="28">
        <f t="shared" si="78"/>
        <v>0</v>
      </c>
      <c r="K128" s="28">
        <f t="shared" si="79"/>
        <v>0</v>
      </c>
    </row>
    <row r="129" spans="1:11" ht="75" x14ac:dyDescent="0.25">
      <c r="A129" s="63" t="s">
        <v>86</v>
      </c>
      <c r="B129" s="12" t="s">
        <v>20</v>
      </c>
      <c r="C129" s="12" t="s">
        <v>16</v>
      </c>
      <c r="D129" s="59">
        <v>2881</v>
      </c>
      <c r="E129" s="59">
        <v>180</v>
      </c>
      <c r="F129" s="59">
        <v>0</v>
      </c>
      <c r="G129" s="17">
        <v>0</v>
      </c>
      <c r="H129" s="17">
        <v>0</v>
      </c>
      <c r="I129" s="59">
        <f>H129-G129</f>
        <v>0</v>
      </c>
      <c r="J129" s="60">
        <f t="shared" si="78"/>
        <v>0</v>
      </c>
      <c r="K129" s="60">
        <f t="shared" si="79"/>
        <v>0</v>
      </c>
    </row>
    <row r="130" spans="1:11" ht="150" hidden="1" customHeight="1" x14ac:dyDescent="0.25">
      <c r="A130" s="63" t="s">
        <v>73</v>
      </c>
      <c r="B130" s="33" t="s">
        <v>72</v>
      </c>
      <c r="C130" s="12" t="s">
        <v>16</v>
      </c>
      <c r="D130" s="59">
        <v>0</v>
      </c>
      <c r="E130" s="59">
        <v>0</v>
      </c>
      <c r="F130" s="59">
        <v>0</v>
      </c>
      <c r="G130" s="17">
        <v>0</v>
      </c>
      <c r="H130" s="17">
        <v>0</v>
      </c>
      <c r="I130" s="59">
        <v>0</v>
      </c>
      <c r="J130" s="60" t="e">
        <f t="shared" si="78"/>
        <v>#DIV/0!</v>
      </c>
      <c r="K130" s="60" t="e">
        <f t="shared" si="79"/>
        <v>#DIV/0!</v>
      </c>
    </row>
    <row r="131" spans="1:11" ht="163.5" customHeight="1" x14ac:dyDescent="0.25">
      <c r="A131" s="11" t="s">
        <v>87</v>
      </c>
      <c r="B131" s="33" t="s">
        <v>72</v>
      </c>
      <c r="C131" s="13" t="s">
        <v>16</v>
      </c>
      <c r="D131" s="59">
        <v>0</v>
      </c>
      <c r="E131" s="59">
        <v>25455</v>
      </c>
      <c r="F131" s="59">
        <f>F137</f>
        <v>0</v>
      </c>
      <c r="G131" s="17">
        <v>0</v>
      </c>
      <c r="H131" s="17">
        <v>0</v>
      </c>
      <c r="I131" s="59">
        <f>I137</f>
        <v>0</v>
      </c>
      <c r="J131" s="60">
        <f t="shared" ref="J131:J134" si="121">G131/E131</f>
        <v>0</v>
      </c>
      <c r="K131" s="60">
        <f t="shared" ref="K131:K134" si="122">H131/E131</f>
        <v>0</v>
      </c>
    </row>
    <row r="132" spans="1:11" x14ac:dyDescent="0.25">
      <c r="A132" s="73" t="s">
        <v>88</v>
      </c>
      <c r="B132" s="99" t="s">
        <v>20</v>
      </c>
      <c r="C132" s="13" t="s">
        <v>24</v>
      </c>
      <c r="D132" s="59">
        <f t="shared" ref="D132:I132" si="123">D133+D134</f>
        <v>0</v>
      </c>
      <c r="E132" s="17">
        <f t="shared" si="123"/>
        <v>500</v>
      </c>
      <c r="F132" s="17">
        <f t="shared" si="123"/>
        <v>0</v>
      </c>
      <c r="G132" s="17">
        <f t="shared" si="123"/>
        <v>0</v>
      </c>
      <c r="H132" s="17">
        <f t="shared" si="123"/>
        <v>0</v>
      </c>
      <c r="I132" s="17">
        <f t="shared" si="123"/>
        <v>0</v>
      </c>
      <c r="J132" s="60">
        <f t="shared" si="121"/>
        <v>0</v>
      </c>
      <c r="K132" s="60">
        <f t="shared" si="122"/>
        <v>0</v>
      </c>
    </row>
    <row r="133" spans="1:11" x14ac:dyDescent="0.25">
      <c r="A133" s="74"/>
      <c r="B133" s="100"/>
      <c r="C133" s="13" t="s">
        <v>16</v>
      </c>
      <c r="D133" s="59">
        <v>0</v>
      </c>
      <c r="E133" s="16">
        <v>465</v>
      </c>
      <c r="F133" s="59"/>
      <c r="G133" s="59">
        <v>0</v>
      </c>
      <c r="H133" s="17">
        <v>0</v>
      </c>
      <c r="I133" s="17">
        <f>H133-G133</f>
        <v>0</v>
      </c>
      <c r="J133" s="60">
        <f t="shared" si="121"/>
        <v>0</v>
      </c>
      <c r="K133" s="60">
        <f t="shared" si="122"/>
        <v>0</v>
      </c>
    </row>
    <row r="134" spans="1:11" ht="39" customHeight="1" x14ac:dyDescent="0.25">
      <c r="A134" s="98"/>
      <c r="B134" s="101"/>
      <c r="C134" s="13" t="s">
        <v>17</v>
      </c>
      <c r="D134" s="59">
        <v>0</v>
      </c>
      <c r="E134" s="16">
        <v>35</v>
      </c>
      <c r="F134" s="59"/>
      <c r="G134" s="17">
        <v>0</v>
      </c>
      <c r="H134" s="17">
        <v>0</v>
      </c>
      <c r="I134" s="59">
        <f>H134-G134</f>
        <v>0</v>
      </c>
      <c r="J134" s="60">
        <f t="shared" si="121"/>
        <v>0</v>
      </c>
      <c r="K134" s="60">
        <f t="shared" si="122"/>
        <v>0</v>
      </c>
    </row>
    <row r="135" spans="1:11" ht="135" x14ac:dyDescent="0.25">
      <c r="A135" s="42" t="s">
        <v>74</v>
      </c>
      <c r="B135" s="49" t="s">
        <v>72</v>
      </c>
      <c r="C135" s="49" t="s">
        <v>16</v>
      </c>
      <c r="D135" s="62">
        <f>D136+D137</f>
        <v>21799.7</v>
      </c>
      <c r="E135" s="62">
        <f t="shared" ref="E135:I135" si="124">E136+E137</f>
        <v>28815.7</v>
      </c>
      <c r="F135" s="62">
        <f t="shared" si="124"/>
        <v>0</v>
      </c>
      <c r="G135" s="62">
        <f t="shared" si="124"/>
        <v>18575.8</v>
      </c>
      <c r="H135" s="62">
        <f t="shared" si="124"/>
        <v>18575.8</v>
      </c>
      <c r="I135" s="62">
        <f t="shared" si="124"/>
        <v>0</v>
      </c>
      <c r="J135" s="28">
        <f t="shared" si="78"/>
        <v>0.644641636330195</v>
      </c>
      <c r="K135" s="28">
        <f t="shared" si="79"/>
        <v>0.644641636330195</v>
      </c>
    </row>
    <row r="136" spans="1:11" ht="105" x14ac:dyDescent="0.25">
      <c r="A136" s="11" t="s">
        <v>75</v>
      </c>
      <c r="B136" s="33" t="s">
        <v>72</v>
      </c>
      <c r="C136" s="13" t="s">
        <v>16</v>
      </c>
      <c r="D136" s="59">
        <v>21799.7</v>
      </c>
      <c r="E136" s="59">
        <v>21799.7</v>
      </c>
      <c r="F136" s="59">
        <f t="shared" ref="F136:I137" si="125">F141</f>
        <v>0</v>
      </c>
      <c r="G136" s="17">
        <v>11559.8</v>
      </c>
      <c r="H136" s="17">
        <v>11559.8</v>
      </c>
      <c r="I136" s="59">
        <f t="shared" si="125"/>
        <v>0</v>
      </c>
      <c r="J136" s="60">
        <f t="shared" si="78"/>
        <v>0.53027335238558326</v>
      </c>
      <c r="K136" s="60">
        <f t="shared" si="79"/>
        <v>0.53027335238558326</v>
      </c>
    </row>
    <row r="137" spans="1:11" ht="120" x14ac:dyDescent="0.25">
      <c r="A137" s="11" t="s">
        <v>84</v>
      </c>
      <c r="B137" s="33" t="s">
        <v>72</v>
      </c>
      <c r="C137" s="13" t="s">
        <v>16</v>
      </c>
      <c r="D137" s="59">
        <v>0</v>
      </c>
      <c r="E137" s="59">
        <v>7016</v>
      </c>
      <c r="F137" s="59">
        <f t="shared" si="125"/>
        <v>0</v>
      </c>
      <c r="G137" s="17">
        <v>7016</v>
      </c>
      <c r="H137" s="17">
        <v>7016</v>
      </c>
      <c r="I137" s="59">
        <f t="shared" si="125"/>
        <v>0</v>
      </c>
      <c r="J137" s="60">
        <f t="shared" ref="J137:J139" si="126">G137/E137</f>
        <v>1</v>
      </c>
      <c r="K137" s="60">
        <f t="shared" ref="K137:K139" si="127">H137/E137</f>
        <v>1</v>
      </c>
    </row>
    <row r="138" spans="1:11" ht="120" x14ac:dyDescent="0.25">
      <c r="A138" s="64" t="s">
        <v>89</v>
      </c>
      <c r="B138" s="49" t="s">
        <v>72</v>
      </c>
      <c r="C138" s="49" t="s">
        <v>15</v>
      </c>
      <c r="D138" s="62">
        <f>D139</f>
        <v>0</v>
      </c>
      <c r="E138" s="62">
        <f t="shared" ref="E138:I140" si="128">E139</f>
        <v>10017</v>
      </c>
      <c r="F138" s="62">
        <f t="shared" si="128"/>
        <v>0</v>
      </c>
      <c r="G138" s="62">
        <f t="shared" si="128"/>
        <v>2691.1</v>
      </c>
      <c r="H138" s="62">
        <f t="shared" si="128"/>
        <v>2691.1</v>
      </c>
      <c r="I138" s="62">
        <f t="shared" si="128"/>
        <v>0</v>
      </c>
      <c r="J138" s="28">
        <f t="shared" si="126"/>
        <v>0.26865328940800637</v>
      </c>
      <c r="K138" s="28">
        <f t="shared" si="127"/>
        <v>0.26865328940800637</v>
      </c>
    </row>
    <row r="139" spans="1:11" ht="90" x14ac:dyDescent="0.25">
      <c r="A139" s="11" t="s">
        <v>90</v>
      </c>
      <c r="B139" s="33" t="s">
        <v>72</v>
      </c>
      <c r="C139" s="13" t="s">
        <v>15</v>
      </c>
      <c r="D139" s="59">
        <v>0</v>
      </c>
      <c r="E139" s="59">
        <v>10017</v>
      </c>
      <c r="F139" s="59">
        <f t="shared" ref="F139:F141" si="129">F141</f>
        <v>0</v>
      </c>
      <c r="G139" s="17">
        <v>2691.1</v>
      </c>
      <c r="H139" s="17">
        <v>2691.1</v>
      </c>
      <c r="I139" s="59">
        <v>0</v>
      </c>
      <c r="J139" s="60">
        <f t="shared" si="126"/>
        <v>0.26865328940800637</v>
      </c>
      <c r="K139" s="60">
        <f t="shared" si="127"/>
        <v>0.26865328940800637</v>
      </c>
    </row>
    <row r="140" spans="1:11" ht="45" x14ac:dyDescent="0.25">
      <c r="A140" s="64" t="s">
        <v>82</v>
      </c>
      <c r="B140" s="49" t="s">
        <v>72</v>
      </c>
      <c r="C140" s="49" t="s">
        <v>16</v>
      </c>
      <c r="D140" s="62">
        <f>D141</f>
        <v>0</v>
      </c>
      <c r="E140" s="62">
        <f t="shared" si="128"/>
        <v>7500</v>
      </c>
      <c r="F140" s="62">
        <f t="shared" si="128"/>
        <v>0</v>
      </c>
      <c r="G140" s="68">
        <f t="shared" si="128"/>
        <v>1138.9000000000001</v>
      </c>
      <c r="H140" s="68">
        <f t="shared" si="128"/>
        <v>1138.9000000000001</v>
      </c>
      <c r="I140" s="62">
        <f t="shared" si="128"/>
        <v>0</v>
      </c>
      <c r="J140" s="28">
        <f t="shared" ref="J140:J141" si="130">G140/E140</f>
        <v>0.15185333333333334</v>
      </c>
      <c r="K140" s="28">
        <f t="shared" ref="K140:K141" si="131">H140/E140</f>
        <v>0.15185333333333334</v>
      </c>
    </row>
    <row r="141" spans="1:11" ht="60" x14ac:dyDescent="0.25">
      <c r="A141" s="11" t="s">
        <v>83</v>
      </c>
      <c r="B141" s="33" t="s">
        <v>72</v>
      </c>
      <c r="C141" s="13" t="s">
        <v>16</v>
      </c>
      <c r="D141" s="59">
        <v>0</v>
      </c>
      <c r="E141" s="59">
        <v>7500</v>
      </c>
      <c r="F141" s="59">
        <f t="shared" si="129"/>
        <v>0</v>
      </c>
      <c r="G141" s="17">
        <v>1138.9000000000001</v>
      </c>
      <c r="H141" s="17">
        <v>1138.9000000000001</v>
      </c>
      <c r="I141" s="59">
        <v>0</v>
      </c>
      <c r="J141" s="60">
        <f t="shared" si="130"/>
        <v>0.15185333333333334</v>
      </c>
      <c r="K141" s="60">
        <f t="shared" si="131"/>
        <v>0.15185333333333334</v>
      </c>
    </row>
  </sheetData>
  <mergeCells count="50">
    <mergeCell ref="A132:A134"/>
    <mergeCell ref="B132:B134"/>
    <mergeCell ref="B126:B127"/>
    <mergeCell ref="A107:A109"/>
    <mergeCell ref="B107:B108"/>
    <mergeCell ref="A110:A112"/>
    <mergeCell ref="B110:B111"/>
    <mergeCell ref="A122:A124"/>
    <mergeCell ref="B122:B123"/>
    <mergeCell ref="A125:A128"/>
    <mergeCell ref="A113:A115"/>
    <mergeCell ref="B113:B114"/>
    <mergeCell ref="A119:A121"/>
    <mergeCell ref="B119:B120"/>
    <mergeCell ref="A116:A118"/>
    <mergeCell ref="B116:B117"/>
    <mergeCell ref="A67:A69"/>
    <mergeCell ref="B67:B69"/>
    <mergeCell ref="A63:A66"/>
    <mergeCell ref="B63:B65"/>
    <mergeCell ref="A26:A28"/>
    <mergeCell ref="B26:B27"/>
    <mergeCell ref="A52:A54"/>
    <mergeCell ref="B53:B54"/>
    <mergeCell ref="A49:A51"/>
    <mergeCell ref="B50:B51"/>
    <mergeCell ref="A104:A106"/>
    <mergeCell ref="B104:B105"/>
    <mergeCell ref="A71:A73"/>
    <mergeCell ref="B71:B73"/>
    <mergeCell ref="B82:B87"/>
    <mergeCell ref="A82:A100"/>
    <mergeCell ref="B88:B90"/>
    <mergeCell ref="B92:B95"/>
    <mergeCell ref="B97:B100"/>
    <mergeCell ref="A2:K2"/>
    <mergeCell ref="A3:K3"/>
    <mergeCell ref="A4:K4"/>
    <mergeCell ref="B12:B15"/>
    <mergeCell ref="A59:A62"/>
    <mergeCell ref="A38:A48"/>
    <mergeCell ref="B38:B41"/>
    <mergeCell ref="B42:B44"/>
    <mergeCell ref="B46:B48"/>
    <mergeCell ref="B60:B62"/>
    <mergeCell ref="B55:B56"/>
    <mergeCell ref="A55:A57"/>
    <mergeCell ref="B16:B18"/>
    <mergeCell ref="A8:A18"/>
    <mergeCell ref="B8:B11"/>
  </mergeCells>
  <pageMargins left="0.23622047244094491" right="0.23622047244094491" top="0.74803149606299213" bottom="0.7480314960629921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8 </vt:lpstr>
      <vt:lpstr>Лист1</vt:lpstr>
      <vt:lpstr>'Форма 8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2020-10-24T11:33:17Z</dcterms:modified>
</cp:coreProperties>
</file>